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0" sheetId="1" r:id="rId1"/>
    <sheet name="Plan 2020r." sheetId="2" r:id="rId2"/>
    <sheet name="Plan 2020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<sst xmlns="http://schemas.openxmlformats.org/spreadsheetml/2006/main" count="1414" uniqueCount="573">
  <si>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</si>
  <si>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</si>
  <si>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</si>
  <si>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</si>
  <si>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</si>
  <si>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</si>
  <si>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</si>
  <si>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</si>
  <si>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</si>
  <si>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Oświata i wychowanie</t>
  </si>
  <si>
    <t>Miejski Ośrodek Pomocy Społecznej</t>
  </si>
  <si>
    <t>Przedszkole Nr 6</t>
  </si>
  <si>
    <t>Załącznik Nr 7</t>
  </si>
  <si>
    <t>Załącznik Nr 12</t>
  </si>
  <si>
    <t>Załącznik Nr 17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</si>
  <si>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</si>
  <si>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</si>
  <si>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</si>
  <si>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</si>
  <si>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</si>
  <si>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</si>
  <si>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</si>
  <si>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</si>
  <si>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</si>
  <si>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</si>
  <si>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</si>
  <si>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</si>
  <si>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</si>
  <si>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</si>
  <si>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</si>
  <si>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</si>
  <si>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</si>
  <si>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</si>
  <si>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</si>
  <si>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</si>
  <si>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</si>
  <si>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</si>
  <si>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</si>
  <si>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</si>
  <si>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</si>
  <si>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</si>
  <si>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</si>
  <si>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</si>
  <si>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</si>
  <si>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</si>
  <si>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Instytucje kultury fizycznej</t>
  </si>
  <si>
    <t>Podatek od nieruchomości</t>
  </si>
  <si>
    <t>010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</si>
  <si>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</si>
  <si>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</si>
  <si>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</si>
  <si>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</si>
  <si>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</si>
  <si>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</si>
  <si>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</si>
  <si>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</si>
  <si>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</si>
  <si>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</si>
  <si>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</si>
  <si>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</si>
  <si>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</si>
  <si>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</si>
  <si>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</si>
  <si>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</si>
  <si>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</si>
  <si>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</si>
  <si>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</si>
  <si>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</si>
  <si>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</si>
  <si>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</si>
  <si>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</si>
  <si>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</si>
  <si>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</si>
  <si>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</si>
  <si>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</si>
  <si>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</si>
  <si>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</si>
  <si>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</si>
  <si>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</si>
  <si>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</si>
  <si>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</si>
  <si>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</si>
  <si>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</si>
  <si>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</si>
  <si>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</si>
  <si>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</si>
  <si>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</si>
  <si>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</si>
  <si>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</si>
  <si>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targowej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</si>
  <si>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</si>
  <si>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</si>
  <si>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</si>
  <si>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</si>
  <si>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</si>
  <si>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</si>
  <si>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</si>
  <si>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</si>
  <si>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</si>
  <si>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</si>
  <si>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</si>
  <si>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</si>
  <si>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</si>
  <si>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</si>
  <si>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</si>
  <si>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</si>
  <si>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</si>
  <si>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</si>
  <si>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</si>
  <si>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</si>
  <si>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</si>
  <si>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</si>
  <si>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</si>
  <si>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</si>
  <si>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</si>
  <si>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</si>
  <si>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</si>
  <si>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</si>
  <si>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</si>
  <si>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</si>
  <si>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</si>
  <si>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</si>
  <si>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</si>
  <si>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</si>
  <si>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</si>
  <si>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</si>
  <si>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</si>
  <si>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</si>
  <si>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</si>
  <si>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</si>
  <si>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</si>
  <si>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</si>
  <si>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</si>
  <si>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</si>
  <si>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</si>
  <si>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</si>
  <si>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</si>
  <si>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</si>
  <si>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</si>
  <si>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</si>
  <si>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</si>
  <si>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</si>
  <si>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</si>
  <si>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</si>
  <si>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</si>
  <si>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</si>
  <si>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</si>
  <si>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</si>
  <si>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</si>
  <si>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</si>
  <si>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</si>
  <si>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</si>
  <si>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</si>
  <si>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</si>
  <si>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</si>
  <si>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</si>
  <si>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</si>
  <si>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</si>
  <si>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</si>
  <si>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</si>
  <si>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</si>
  <si>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</si>
  <si>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</si>
  <si>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</si>
  <si>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</si>
  <si>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</si>
  <si>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</si>
  <si>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</si>
  <si>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</si>
  <si>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</si>
  <si>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</si>
  <si>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</si>
  <si>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</si>
  <si>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</si>
  <si>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</si>
  <si>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</si>
  <si>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</si>
  <si>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</si>
  <si>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0430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</si>
  <si>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</si>
  <si>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</si>
  <si>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</si>
  <si>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</si>
  <si>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</si>
  <si>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</si>
  <si>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</si>
  <si>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</si>
  <si>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</si>
  <si>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</si>
  <si>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</si>
  <si>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</si>
  <si>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</si>
  <si>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</si>
  <si>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</si>
  <si>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</si>
  <si>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</si>
  <si>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</si>
  <si>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</si>
  <si>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</si>
  <si>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</si>
  <si>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</si>
  <si>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</si>
  <si>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</si>
  <si>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</si>
  <si>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</si>
  <si>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</si>
  <si>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</si>
  <si>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</si>
  <si>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</si>
  <si>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</si>
  <si>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</si>
  <si>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</si>
  <si>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</si>
  <si>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</si>
  <si>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</si>
  <si>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</si>
  <si>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</si>
  <si>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</si>
  <si>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</si>
  <si>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</si>
  <si>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</si>
  <si>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</si>
  <si>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</si>
  <si>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</si>
  <si>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</si>
  <si>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</si>
  <si>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</si>
  <si>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</si>
  <si>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</si>
  <si>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</si>
  <si>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</si>
  <si>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</si>
  <si>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</si>
  <si>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</si>
  <si>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</si>
  <si>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</si>
  <si>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</si>
  <si>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</si>
  <si>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</si>
  <si>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</si>
  <si>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</si>
  <si>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</si>
  <si>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</si>
  <si>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</si>
  <si>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</si>
  <si>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</si>
  <si>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 xml:space="preserve">Zakup usług remontowych 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</si>
  <si>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</si>
  <si>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</si>
  <si>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</si>
  <si>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</si>
  <si>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</si>
  <si>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</si>
  <si>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</si>
  <si>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</si>
  <si>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</si>
  <si>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</si>
  <si>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Szkolenia pracowników niebędących członk. korpusu służb. cyw.</t>
  </si>
  <si>
    <t xml:space="preserve">Zasiłki i pomoc naturze oraz składki na 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</si>
  <si>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</si>
  <si>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</si>
  <si>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</si>
  <si>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</si>
  <si>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</si>
  <si>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</si>
  <si>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</si>
  <si>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</si>
  <si>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</si>
  <si>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</si>
  <si>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</si>
  <si>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</si>
  <si>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</si>
  <si>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</si>
  <si>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</si>
  <si>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</si>
  <si>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</si>
  <si>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</si>
  <si>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</si>
  <si>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</si>
  <si>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</si>
  <si>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</si>
  <si>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</si>
  <si>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</si>
  <si>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</si>
  <si>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</si>
  <si>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</si>
  <si>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</si>
  <si>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</si>
  <si>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</si>
  <si>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</si>
  <si>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</si>
  <si>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</si>
  <si>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</si>
  <si>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</si>
  <si>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</si>
  <si>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</si>
  <si>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</si>
  <si>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</si>
  <si>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</si>
  <si>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</si>
  <si>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</si>
  <si>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</si>
  <si>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</si>
  <si>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</si>
  <si>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</si>
  <si>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</si>
  <si>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</si>
  <si>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</si>
  <si>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</si>
  <si>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</si>
  <si>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</si>
  <si>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</si>
  <si>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</si>
  <si>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</si>
  <si>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</si>
  <si>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</si>
  <si>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</si>
  <si>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</si>
  <si>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</si>
  <si>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</si>
  <si>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</si>
  <si>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</si>
  <si>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</si>
  <si>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</si>
  <si>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</si>
  <si>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</si>
  <si>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</si>
  <si>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</si>
  <si>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</si>
  <si>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Urzędy gmin /miast i mist na prawach powiatu/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</si>
  <si>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</si>
  <si>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</si>
  <si>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</si>
  <si>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</si>
  <si>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TRANSPORT I ŁĄCZNOŚĆ</t>
  </si>
  <si>
    <t>Drogi publicvzne gminne</t>
  </si>
  <si>
    <t>Dotacje celowe otrzymane z tytułu pomocy finansowej udzielanej</t>
  </si>
  <si>
    <t>miedzy jednostkami samorzadu terytorialnego na dofinansowanie</t>
  </si>
  <si>
    <t>własnych zadan bieżących</t>
  </si>
  <si>
    <t>Opłaty na rzecz budzetów jednostek samorzadu terytorialnego</t>
  </si>
  <si>
    <t>2710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</si>
  <si>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</si>
  <si>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</si>
  <si>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</si>
  <si>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</si>
  <si>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</si>
  <si>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</si>
  <si>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</si>
  <si>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</si>
  <si>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</si>
  <si>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</si>
  <si>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</si>
  <si>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</si>
  <si>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</si>
  <si>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</si>
  <si>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</si>
  <si>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</si>
  <si>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</si>
  <si>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</si>
  <si>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</si>
  <si>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</si>
  <si>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Dotacja celowa z budżetu na finansowanie lub dofinans.</t>
  </si>
  <si>
    <t>zadań zleconych do realizacji stowarzyszeniom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</si>
  <si>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</si>
  <si>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</si>
  <si>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</si>
  <si>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</si>
  <si>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</si>
  <si>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</si>
  <si>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</si>
  <si>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</si>
  <si>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</si>
  <si>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</si>
  <si>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</si>
  <si>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</si>
  <si>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</si>
  <si>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</si>
  <si>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</si>
  <si>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</si>
  <si>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</si>
  <si>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</si>
  <si>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</si>
  <si>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</si>
  <si>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</si>
  <si>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</si>
  <si>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</si>
  <si>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</si>
  <si>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</si>
  <si>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</si>
  <si>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</si>
  <si>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</si>
  <si>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</si>
  <si>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</si>
  <si>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</si>
  <si>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</si>
  <si>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</si>
  <si>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</si>
  <si>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Tworzenie i funkcjonowania żłobków</t>
  </si>
  <si>
    <t>Tworzenie i funkcjonowanie klubów dziecięcych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</si>
  <si>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</si>
  <si>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</si>
  <si>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</si>
  <si>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</si>
  <si>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</si>
  <si>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85505</t>
  </si>
  <si>
    <t>Tworzenie i funkcjonowanie żłobków</t>
  </si>
  <si>
    <t>85506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</si>
  <si>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</si>
  <si>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</si>
  <si>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</si>
  <si>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</si>
  <si>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</si>
  <si>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</si>
  <si>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</si>
  <si>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</si>
  <si>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</si>
  <si>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</si>
  <si>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</si>
  <si>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</si>
  <si>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85416</t>
  </si>
  <si>
    <t>motywacyjnym</t>
  </si>
  <si>
    <t xml:space="preserve">Pomoc materialna dla uczniów o charakterze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</si>
  <si>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</si>
  <si>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</si>
  <si>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</si>
  <si>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</si>
  <si>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</si>
  <si>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</si>
  <si>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</si>
  <si>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</si>
  <si>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</si>
  <si>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</si>
  <si>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</si>
  <si>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</si>
  <si>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</si>
  <si>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</si>
  <si>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</si>
  <si>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</si>
  <si>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</si>
  <si>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</si>
  <si>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85111</t>
  </si>
  <si>
    <t>Szpitale ogólne</t>
  </si>
  <si>
    <t>853</t>
  </si>
  <si>
    <t>90001</t>
  </si>
  <si>
    <t>Gospodarka ściekowa i ochrona wód</t>
  </si>
  <si>
    <t>Plan wydatków na 2019r.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</si>
  <si>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</si>
  <si>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</si>
  <si>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</si>
  <si>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</si>
  <si>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</si>
  <si>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</si>
  <si>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</si>
  <si>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</si>
  <si>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</si>
  <si>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</si>
  <si>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</si>
  <si>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rok 2020</t>
  </si>
  <si>
    <t>Plan wydatków na 2020r.</t>
  </si>
  <si>
    <t>Plan 2020r.</t>
  </si>
  <si>
    <t>6350</t>
  </si>
  <si>
    <t xml:space="preserve">Środki otrzymane z państwowych funduszy celowych na </t>
  </si>
  <si>
    <t xml:space="preserve">finmansowanie lub dofinansowanie kosztów realizacji inwestycji </t>
  </si>
  <si>
    <t>i zakupów inwetycyjnych jednostek sektora finansów publicznych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</si>
  <si>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</si>
  <si>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</si>
  <si>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</si>
  <si>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</si>
  <si>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inwestycyjnych innych jednostek sektora finasów</t>
  </si>
  <si>
    <t>publicznych</t>
  </si>
  <si>
    <t>Koszty postepowania sądowego i prokuratorskiego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</si>
  <si>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</si>
  <si>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</si>
  <si>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</si>
  <si>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</si>
  <si>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</si>
  <si>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KULTURA I OCHRONA DZIEDZICTWA NARODOWEGO</t>
  </si>
  <si>
    <t>6257</t>
  </si>
  <si>
    <t>środków europejskich oraz środków, o których mowa w art. 5 ust.3</t>
  </si>
  <si>
    <t xml:space="preserve">pkt 5 lit. a i b ustawy, lub płatności w ramach budzetu środków </t>
  </si>
  <si>
    <t>europejskich, realizowanych przez jednostki samorzadu terytorialnego</t>
  </si>
  <si>
    <t>Pozostała dzialalność</t>
  </si>
  <si>
    <t>6280</t>
  </si>
  <si>
    <t>Środki otrzymane od pozostałych jednostek zaliczanych do sektora</t>
  </si>
  <si>
    <t>finansów publicznych na finansowanie lub dofinansowanie kosztów</t>
  </si>
  <si>
    <t>realizacji inwestycji i zakupów inwestycyjnych jednostek zaliczanych</t>
  </si>
  <si>
    <t>do sektora finansów publicznych</t>
  </si>
  <si>
    <t>Zadania zlecone - dotacja - "Za życiem"</t>
  </si>
  <si>
    <t>Dopdatki mieszkaniowe</t>
  </si>
  <si>
    <t>Odsetki od nieterminowych wpłat z tytułu pozostałych</t>
  </si>
  <si>
    <t>podatków i opłat</t>
  </si>
  <si>
    <t>Dodatki mieszkaniowe - dodatki energetyczna</t>
  </si>
  <si>
    <t>2020</t>
  </si>
  <si>
    <t>Dotacje celowe otrzymane z budżetu państwa na zadania bieżące</t>
  </si>
  <si>
    <t xml:space="preserve">realizowane na podstawie porozumień z organami administracji </t>
  </si>
  <si>
    <t>rządowej</t>
  </si>
  <si>
    <t>6259</t>
  </si>
  <si>
    <t xml:space="preserve">Dotacje celowe w ramach programów finansowanych z udziałem </t>
  </si>
  <si>
    <t>Pozostałe zadania zwiazane z gospodarką odpadami</t>
  </si>
  <si>
    <t>2460</t>
  </si>
  <si>
    <t xml:space="preserve">Środki otrzymane od pozostałych jednostek zaliczanych do sektora </t>
  </si>
  <si>
    <t xml:space="preserve">finansów publicznych na realizację zadań bieżących jednostek </t>
  </si>
  <si>
    <t>zaliczanych do sektora finansów publicznych</t>
  </si>
  <si>
    <t>Cmentarze - porozumienie</t>
  </si>
  <si>
    <t>85228</t>
  </si>
  <si>
    <t>Usłygi opiekuńcze i specjalistyczne usługi opiekuńcze</t>
  </si>
  <si>
    <t>Pozostałe odsetki</t>
  </si>
  <si>
    <t xml:space="preserve">Kary, odszkodowania i grzywny wypłacane na rzecz osób </t>
  </si>
  <si>
    <t>prawnych i innych jednostek organizacyjnych</t>
  </si>
  <si>
    <t>90005</t>
  </si>
  <si>
    <t>Ochrona powietrza atmosferycznego i klimatu</t>
  </si>
  <si>
    <t xml:space="preserve">inwestycyjnych jednostek niezaliczanych do sektora  </t>
  </si>
  <si>
    <t>90026</t>
  </si>
  <si>
    <t>Pozostałe zadania zwiazane z gospodarka odpadami</t>
  </si>
  <si>
    <t>Wybory Prezydenta Rzeczypospolitej Polskiej</t>
  </si>
  <si>
    <t>75107</t>
  </si>
  <si>
    <t>Ośrodki pomocy społecznej - zlecone</t>
  </si>
  <si>
    <t>Karta Dużej Rodziny - zlecone</t>
  </si>
  <si>
    <t>Pomoc państwa w zakresie dożywiania</t>
  </si>
  <si>
    <t>Zakup środków dydaktycznych i ksiażek</t>
  </si>
  <si>
    <t>0940</t>
  </si>
  <si>
    <t>Wpływy z roliczeń/ zwrotów z lat ubiegłych</t>
  </si>
  <si>
    <t>2057</t>
  </si>
  <si>
    <t>Dotacja celowa na pomoc finansową udzielaną między</t>
  </si>
  <si>
    <t xml:space="preserve">jednostkami samorzadu terytorialnego na dofinansowanie </t>
  </si>
  <si>
    <t>własnych zadań inwestycyjnych i zakupów inwestycyjnych</t>
  </si>
  <si>
    <t>01095</t>
  </si>
  <si>
    <t>2059</t>
  </si>
  <si>
    <t>OCHRONA ZDROWIA</t>
  </si>
  <si>
    <t>EDUKACYJNA OPIEKA WYCHOWAWCZA</t>
  </si>
  <si>
    <t>80103</t>
  </si>
  <si>
    <t>Oddziały przedszkolne w szkołach podstawowych</t>
  </si>
  <si>
    <t>Pozostała działaność</t>
  </si>
  <si>
    <t>Oswietlenie ulic, placów i dróg</t>
  </si>
  <si>
    <t>Usługi opiekuńcze i specjalistyczne usługi opiekuńcze - "Opieka75+"</t>
  </si>
  <si>
    <t>85504</t>
  </si>
  <si>
    <t>2990</t>
  </si>
  <si>
    <t>wydatków, które nie wygasają z upływem roku budżetowego</t>
  </si>
  <si>
    <t>6680</t>
  </si>
  <si>
    <t>Wpłata środków finansowych z niewykorzystanych w terminie</t>
  </si>
  <si>
    <t>2400</t>
  </si>
  <si>
    <t xml:space="preserve">Wpływy do budżetu pozostałości środków finansowych </t>
  </si>
  <si>
    <t>gromadzonych na wydzielonym rachunku jednostki budżetowej</t>
  </si>
  <si>
    <t>Przeciwdziałanie przemocy w rodzinie</t>
  </si>
  <si>
    <t>"Turek bez przemocy"</t>
  </si>
  <si>
    <t>Spis powszechny i inne</t>
  </si>
  <si>
    <t xml:space="preserve">Zwroty niewykorzystanych dfotacji oraz płatności, </t>
  </si>
  <si>
    <t>dotyczace wydatków majatkowych</t>
  </si>
  <si>
    <t>75056</t>
  </si>
  <si>
    <t>Spis popwszechny i inne /zadanie zlecone/</t>
  </si>
  <si>
    <t xml:space="preserve">Zapewnienie uczniom prawa do bezpłatnego dostępu do </t>
  </si>
  <si>
    <t xml:space="preserve">podreczników, materiałów edukacyjnych lub materiałów </t>
  </si>
  <si>
    <t>ćwiczeniowych</t>
  </si>
  <si>
    <t>Pozostała działalność - Klub Seniora</t>
  </si>
  <si>
    <t>80153</t>
  </si>
  <si>
    <t xml:space="preserve">podręczników, materiałów edukacyjnych lub materiałów </t>
  </si>
  <si>
    <t>2700</t>
  </si>
  <si>
    <t xml:space="preserve">Środki na dofinansowanie władsnych zadań bieżacych gmin, </t>
  </si>
  <si>
    <t>powiatów /zwiazków gmin, zwiazków powiatowo-gminnych, zwiazków</t>
  </si>
  <si>
    <t>powiatów/, samorzadów województw, pozyskane z innych źródeł</t>
  </si>
  <si>
    <t>Pozostała działaność - Środki z Fundacji Orange</t>
  </si>
  <si>
    <t>2040</t>
  </si>
  <si>
    <t xml:space="preserve">Dotacje celowe otrzymane z budżetu państwa na relizacje zadań </t>
  </si>
  <si>
    <t xml:space="preserve">bieżacych gmin z zakresuedukacyjnej opieki wychowawczej </t>
  </si>
  <si>
    <t xml:space="preserve">finansowanych w całości przez budżet państwa w ramach </t>
  </si>
  <si>
    <t>programów rzadowych</t>
  </si>
  <si>
    <t>85515</t>
  </si>
  <si>
    <t>socjalnym</t>
  </si>
  <si>
    <t>Inne formy pomocy dla uczniów</t>
  </si>
  <si>
    <t>do Zarządzenia Nr 145/20</t>
  </si>
  <si>
    <t>z dnia 30.09.2020</t>
  </si>
  <si>
    <t>z dnia 30.03.2020</t>
  </si>
  <si>
    <t>Zarządzenia Nr 145/20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</si>
</sst>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workbookViewId="0" topLeftCell="A243">
      <selection activeCell="D335" sqref="D335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9" customWidth="1"/>
    <col min="6" max="6" width="6.625" style="0" customWidth="1"/>
    <col min="7" max="7" width="22.125" style="69" bestFit="1" customWidth="1"/>
    <col min="9" max="9" width="11.75390625" style="0" bestFit="1" customWidth="1"/>
  </cols>
  <sheetData>
    <row r="1" ht="12.75">
      <c r="E1" s="69" t="s">
        <v>136</v>
      </c>
    </row>
    <row r="2" spans="4:5" ht="12.75">
      <c r="D2" s="7" t="s">
        <v>457</v>
      </c>
      <c r="E2" s="69" t="s">
        <v>569</v>
      </c>
    </row>
    <row r="3" spans="4:5" ht="12.75">
      <c r="D3" s="6" t="s">
        <v>4</v>
      </c>
      <c r="E3" s="69" t="s">
        <v>155</v>
      </c>
    </row>
    <row r="4" spans="4:5" ht="12.75">
      <c r="D4" s="6"/>
      <c r="E4" s="69" t="s">
        <v>570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72" t="s">
        <v>120</v>
      </c>
      <c r="G5" s="85"/>
    </row>
    <row r="6" spans="1:5" ht="12.75">
      <c r="A6" s="7">
        <v>801</v>
      </c>
      <c r="B6" s="7"/>
      <c r="C6" s="7"/>
      <c r="D6" s="5" t="s">
        <v>9</v>
      </c>
      <c r="E6" s="85">
        <f>SUM(E7+E30+E35+E46+E61+E65)</f>
        <v>7711797.25</v>
      </c>
    </row>
    <row r="7" spans="1:7" s="5" customFormat="1" ht="12.75">
      <c r="A7" s="7"/>
      <c r="B7" s="7">
        <v>80101</v>
      </c>
      <c r="C7" s="7"/>
      <c r="D7" s="5" t="s">
        <v>2</v>
      </c>
      <c r="E7" s="108">
        <f>SUM(E8:E29)</f>
        <v>6995581</v>
      </c>
      <c r="G7" s="85"/>
    </row>
    <row r="8" spans="3:9" ht="12.75">
      <c r="C8" s="6">
        <v>3020</v>
      </c>
      <c r="D8" t="s">
        <v>26</v>
      </c>
      <c r="E8" s="69">
        <v>38741</v>
      </c>
      <c r="G8" s="86"/>
      <c r="I8" s="69"/>
    </row>
    <row r="9" spans="3:9" ht="12.75">
      <c r="C9" s="6">
        <v>4010</v>
      </c>
      <c r="D9" t="s">
        <v>27</v>
      </c>
      <c r="E9" s="69">
        <v>4702385</v>
      </c>
      <c r="G9" s="86"/>
      <c r="I9" s="69"/>
    </row>
    <row r="10" spans="3:9" ht="12.75">
      <c r="C10" s="6">
        <v>4040</v>
      </c>
      <c r="D10" t="s">
        <v>28</v>
      </c>
      <c r="E10" s="69">
        <v>371800</v>
      </c>
      <c r="G10" s="86"/>
      <c r="I10" s="69"/>
    </row>
    <row r="11" spans="3:9" ht="12.75">
      <c r="C11" s="6">
        <v>4110</v>
      </c>
      <c r="D11" t="s">
        <v>29</v>
      </c>
      <c r="E11" s="69">
        <v>828000</v>
      </c>
      <c r="G11" s="86"/>
      <c r="I11" s="69"/>
    </row>
    <row r="12" spans="3:9" ht="12.75">
      <c r="C12" s="6">
        <v>4120</v>
      </c>
      <c r="D12" t="s">
        <v>30</v>
      </c>
      <c r="E12" s="69">
        <v>111381</v>
      </c>
      <c r="G12" s="86"/>
      <c r="I12" s="69"/>
    </row>
    <row r="13" spans="3:9" ht="12.75">
      <c r="C13" s="6">
        <v>4140</v>
      </c>
      <c r="D13" t="s">
        <v>255</v>
      </c>
      <c r="E13" s="69">
        <v>0</v>
      </c>
      <c r="G13" s="86"/>
      <c r="I13" s="69"/>
    </row>
    <row r="14" spans="3:9" ht="12.75">
      <c r="C14" s="6">
        <v>4170</v>
      </c>
      <c r="D14" t="s">
        <v>208</v>
      </c>
      <c r="E14" s="69">
        <v>26000</v>
      </c>
      <c r="G14" s="86"/>
      <c r="I14" s="69"/>
    </row>
    <row r="15" spans="3:9" ht="12.75">
      <c r="C15" s="6">
        <v>4210</v>
      </c>
      <c r="D15" t="s">
        <v>31</v>
      </c>
      <c r="E15" s="69">
        <v>55000</v>
      </c>
      <c r="G15" s="86"/>
      <c r="I15" s="69"/>
    </row>
    <row r="16" spans="3:9" ht="12.75">
      <c r="C16" s="6">
        <v>4220</v>
      </c>
      <c r="D16" t="s">
        <v>40</v>
      </c>
      <c r="E16" s="69">
        <v>0</v>
      </c>
      <c r="G16" s="86"/>
      <c r="I16" s="69"/>
    </row>
    <row r="17" spans="3:7" ht="12.75">
      <c r="C17" s="6">
        <v>4240</v>
      </c>
      <c r="D17" t="s">
        <v>376</v>
      </c>
      <c r="E17" s="69">
        <v>20000</v>
      </c>
      <c r="G17" s="86"/>
    </row>
    <row r="18" spans="3:7" ht="12.75">
      <c r="C18" s="6">
        <v>4260</v>
      </c>
      <c r="D18" t="s">
        <v>32</v>
      </c>
      <c r="E18" s="69">
        <v>187000</v>
      </c>
      <c r="G18" s="86"/>
    </row>
    <row r="19" spans="3:7" ht="12.75">
      <c r="C19" s="6">
        <v>4270</v>
      </c>
      <c r="D19" t="s">
        <v>33</v>
      </c>
      <c r="E19" s="69">
        <v>26000</v>
      </c>
      <c r="G19" s="86"/>
    </row>
    <row r="20" spans="3:7" ht="12.75">
      <c r="C20" s="6">
        <v>4280</v>
      </c>
      <c r="D20" t="s">
        <v>227</v>
      </c>
      <c r="E20" s="69">
        <v>4000</v>
      </c>
      <c r="G20" s="86"/>
    </row>
    <row r="21" spans="3:7" ht="12.75">
      <c r="C21" s="6">
        <v>4300</v>
      </c>
      <c r="D21" t="s">
        <v>34</v>
      </c>
      <c r="E21" s="69">
        <v>130476</v>
      </c>
      <c r="G21" s="86"/>
    </row>
    <row r="22" spans="3:7" ht="12.75">
      <c r="C22" s="6">
        <v>4360</v>
      </c>
      <c r="D22" t="s">
        <v>288</v>
      </c>
      <c r="E22" s="69">
        <v>15000</v>
      </c>
      <c r="G22" s="86"/>
    </row>
    <row r="23" spans="3:7" ht="12.75">
      <c r="C23" s="6">
        <v>4410</v>
      </c>
      <c r="D23" t="s">
        <v>35</v>
      </c>
      <c r="E23" s="69">
        <v>5600</v>
      </c>
      <c r="G23" s="86"/>
    </row>
    <row r="24" spans="3:7" ht="12.75">
      <c r="C24" s="6">
        <v>4430</v>
      </c>
      <c r="D24" t="s">
        <v>36</v>
      </c>
      <c r="E24" s="69">
        <v>8948</v>
      </c>
      <c r="G24" s="86"/>
    </row>
    <row r="25" spans="3:7" ht="12.75">
      <c r="C25" s="6">
        <v>4440</v>
      </c>
      <c r="D25" t="s">
        <v>37</v>
      </c>
      <c r="E25" s="69">
        <v>219674</v>
      </c>
      <c r="G25" s="86"/>
    </row>
    <row r="26" spans="3:7" ht="12.75">
      <c r="C26" s="6">
        <v>4520</v>
      </c>
      <c r="D26" t="s">
        <v>324</v>
      </c>
      <c r="E26" s="69">
        <v>2556</v>
      </c>
      <c r="G26" s="86"/>
    </row>
    <row r="27" spans="3:7" ht="12.75">
      <c r="C27" s="6">
        <v>4610</v>
      </c>
      <c r="D27" t="s">
        <v>470</v>
      </c>
      <c r="E27" s="69">
        <v>20</v>
      </c>
      <c r="G27" s="86"/>
    </row>
    <row r="28" spans="3:7" ht="12.75">
      <c r="C28" s="6">
        <v>4700</v>
      </c>
      <c r="D28" t="s">
        <v>257</v>
      </c>
      <c r="E28" s="69">
        <v>1000</v>
      </c>
      <c r="G28" s="86"/>
    </row>
    <row r="29" spans="3:7" ht="12.75">
      <c r="C29" s="44">
        <v>6050</v>
      </c>
      <c r="D29" s="11" t="s">
        <v>226</v>
      </c>
      <c r="E29" s="69">
        <v>242000</v>
      </c>
      <c r="G29" s="86"/>
    </row>
    <row r="30" spans="2:5" ht="12.75">
      <c r="B30" s="7">
        <v>80146</v>
      </c>
      <c r="C30" s="7"/>
      <c r="D30" s="5" t="s">
        <v>150</v>
      </c>
      <c r="E30" s="85">
        <f>SUM(E31:E34)</f>
        <v>35070</v>
      </c>
    </row>
    <row r="31" spans="2:5" ht="12.75">
      <c r="B31" s="7"/>
      <c r="C31" s="6">
        <v>4210</v>
      </c>
      <c r="D31" t="s">
        <v>31</v>
      </c>
      <c r="E31" s="108">
        <v>5261</v>
      </c>
    </row>
    <row r="32" spans="2:5" ht="12.75">
      <c r="B32" s="7"/>
      <c r="C32" s="6">
        <v>4300</v>
      </c>
      <c r="D32" t="s">
        <v>34</v>
      </c>
      <c r="E32" s="108">
        <v>3600</v>
      </c>
    </row>
    <row r="33" spans="3:5" ht="12.75">
      <c r="C33" s="6">
        <v>4410</v>
      </c>
      <c r="D33" t="s">
        <v>35</v>
      </c>
      <c r="E33" s="69">
        <v>5167</v>
      </c>
    </row>
    <row r="34" spans="3:5" ht="12.75">
      <c r="C34" s="6">
        <v>4700</v>
      </c>
      <c r="D34" t="s">
        <v>257</v>
      </c>
      <c r="E34" s="69">
        <v>21042</v>
      </c>
    </row>
    <row r="35" spans="2:5" ht="12.75">
      <c r="B35" s="52">
        <v>80148</v>
      </c>
      <c r="C35" s="52"/>
      <c r="D35" s="51" t="s">
        <v>294</v>
      </c>
      <c r="E35" s="87">
        <f>SUM(E36:E45)</f>
        <v>372598</v>
      </c>
    </row>
    <row r="36" spans="2:5" ht="12.75">
      <c r="B36" s="52"/>
      <c r="C36" s="6">
        <v>3020</v>
      </c>
      <c r="D36" t="s">
        <v>26</v>
      </c>
      <c r="E36" s="108">
        <v>7000</v>
      </c>
    </row>
    <row r="37" spans="3:5" ht="12.75">
      <c r="C37" s="6">
        <v>4010</v>
      </c>
      <c r="D37" t="s">
        <v>27</v>
      </c>
      <c r="E37" s="108">
        <v>270700</v>
      </c>
    </row>
    <row r="38" spans="3:5" ht="12.75">
      <c r="C38" s="6">
        <v>4040</v>
      </c>
      <c r="D38" t="s">
        <v>28</v>
      </c>
      <c r="E38" s="108">
        <v>16172</v>
      </c>
    </row>
    <row r="39" spans="3:5" ht="12.75">
      <c r="C39" s="6">
        <v>4110</v>
      </c>
      <c r="D39" t="s">
        <v>29</v>
      </c>
      <c r="E39" s="108">
        <v>47200</v>
      </c>
    </row>
    <row r="40" spans="3:5" ht="12.75">
      <c r="C40" s="6">
        <v>4120</v>
      </c>
      <c r="D40" t="s">
        <v>30</v>
      </c>
      <c r="E40" s="108">
        <v>6800</v>
      </c>
    </row>
    <row r="41" spans="3:5" ht="12.75">
      <c r="C41" s="6">
        <v>4210</v>
      </c>
      <c r="D41" t="s">
        <v>31</v>
      </c>
      <c r="E41" s="108">
        <v>4000</v>
      </c>
    </row>
    <row r="42" spans="3:5" ht="12.75">
      <c r="C42" s="6">
        <v>4260</v>
      </c>
      <c r="D42" t="s">
        <v>32</v>
      </c>
      <c r="E42" s="108">
        <v>7874</v>
      </c>
    </row>
    <row r="43" spans="3:5" ht="12.75">
      <c r="C43" s="6">
        <v>4270</v>
      </c>
      <c r="D43" t="s">
        <v>33</v>
      </c>
      <c r="E43" s="108">
        <v>1000</v>
      </c>
    </row>
    <row r="44" spans="3:5" ht="12.75">
      <c r="C44" s="6">
        <v>4300</v>
      </c>
      <c r="D44" t="s">
        <v>34</v>
      </c>
      <c r="E44" s="108">
        <v>1000</v>
      </c>
    </row>
    <row r="45" spans="3:5" ht="12.75">
      <c r="C45" s="6">
        <v>4440</v>
      </c>
      <c r="D45" t="s">
        <v>37</v>
      </c>
      <c r="E45" s="108">
        <v>10852</v>
      </c>
    </row>
    <row r="46" spans="2:5" ht="12.75">
      <c r="B46" s="52">
        <v>80150</v>
      </c>
      <c r="C46" s="52"/>
      <c r="D46" s="121" t="s">
        <v>377</v>
      </c>
      <c r="E46" s="87">
        <f>SUM(E50:E60)</f>
        <v>239050</v>
      </c>
    </row>
    <row r="47" ht="12.75">
      <c r="D47" s="121" t="s">
        <v>380</v>
      </c>
    </row>
    <row r="48" ht="12.75">
      <c r="D48" s="121" t="s">
        <v>381</v>
      </c>
    </row>
    <row r="49" ht="12.75">
      <c r="D49" s="123" t="s">
        <v>382</v>
      </c>
    </row>
    <row r="50" spans="3:5" ht="12.75">
      <c r="C50" s="6">
        <v>3020</v>
      </c>
      <c r="D50" t="s">
        <v>26</v>
      </c>
      <c r="E50" s="69">
        <v>1922</v>
      </c>
    </row>
    <row r="51" spans="3:5" ht="12.75">
      <c r="C51" s="6">
        <v>4010</v>
      </c>
      <c r="D51" t="s">
        <v>27</v>
      </c>
      <c r="E51" s="69">
        <v>164123</v>
      </c>
    </row>
    <row r="52" spans="3:5" ht="12.75">
      <c r="C52" s="6">
        <v>4040</v>
      </c>
      <c r="D52" t="s">
        <v>28</v>
      </c>
      <c r="E52" s="69">
        <v>10655</v>
      </c>
    </row>
    <row r="53" spans="3:5" ht="12.75">
      <c r="C53" s="6">
        <v>4110</v>
      </c>
      <c r="D53" t="s">
        <v>29</v>
      </c>
      <c r="E53" s="69">
        <v>28270</v>
      </c>
    </row>
    <row r="54" spans="3:5" ht="12.75">
      <c r="C54" s="6">
        <v>4120</v>
      </c>
      <c r="D54" t="s">
        <v>30</v>
      </c>
      <c r="E54" s="69">
        <v>4024</v>
      </c>
    </row>
    <row r="55" spans="3:5" ht="12.75">
      <c r="C55" s="6">
        <v>4210</v>
      </c>
      <c r="D55" t="s">
        <v>31</v>
      </c>
      <c r="E55" s="69">
        <v>5000</v>
      </c>
    </row>
    <row r="56" spans="3:5" ht="12.75">
      <c r="C56" s="6">
        <v>4240</v>
      </c>
      <c r="D56" t="s">
        <v>376</v>
      </c>
      <c r="E56" s="69">
        <v>5000</v>
      </c>
    </row>
    <row r="57" spans="3:5" ht="12.75">
      <c r="C57" s="6">
        <v>4260</v>
      </c>
      <c r="D57" t="s">
        <v>32</v>
      </c>
      <c r="E57" s="69">
        <v>5000</v>
      </c>
    </row>
    <row r="58" spans="3:5" ht="12.75">
      <c r="C58" s="6">
        <v>4270</v>
      </c>
      <c r="D58" t="s">
        <v>33</v>
      </c>
      <c r="E58" s="69">
        <v>7000</v>
      </c>
    </row>
    <row r="59" spans="3:5" ht="12.75">
      <c r="C59" s="6">
        <v>4300</v>
      </c>
      <c r="D59" t="s">
        <v>34</v>
      </c>
      <c r="E59" s="69">
        <v>2000</v>
      </c>
    </row>
    <row r="60" spans="3:5" ht="12.75">
      <c r="C60" s="6">
        <v>4440</v>
      </c>
      <c r="D60" t="s">
        <v>37</v>
      </c>
      <c r="E60" s="69">
        <v>6056</v>
      </c>
    </row>
    <row r="61" spans="1:7" s="51" customFormat="1" ht="12.75">
      <c r="A61" s="52"/>
      <c r="B61" s="48" t="s">
        <v>554</v>
      </c>
      <c r="C61" s="49"/>
      <c r="D61" s="59" t="s">
        <v>550</v>
      </c>
      <c r="E61" s="87">
        <f>E64</f>
        <v>66998.25</v>
      </c>
      <c r="G61" s="87"/>
    </row>
    <row r="62" spans="1:7" s="51" customFormat="1" ht="12.75">
      <c r="A62" s="52"/>
      <c r="B62" s="48"/>
      <c r="C62" s="49"/>
      <c r="D62" s="59" t="s">
        <v>551</v>
      </c>
      <c r="E62" s="87"/>
      <c r="G62" s="87"/>
    </row>
    <row r="63" spans="2:4" ht="12.75">
      <c r="B63" s="48"/>
      <c r="C63" s="49"/>
      <c r="D63" s="59" t="s">
        <v>552</v>
      </c>
    </row>
    <row r="64" spans="3:5" ht="12.75">
      <c r="C64" s="6">
        <v>4240</v>
      </c>
      <c r="D64" t="s">
        <v>376</v>
      </c>
      <c r="E64" s="69">
        <v>66998.25</v>
      </c>
    </row>
    <row r="65" spans="2:5" ht="12.75">
      <c r="B65" s="52">
        <v>80195</v>
      </c>
      <c r="D65" s="127" t="s">
        <v>560</v>
      </c>
      <c r="E65" s="87">
        <f>E66</f>
        <v>2500</v>
      </c>
    </row>
    <row r="66" spans="3:5" ht="12.75">
      <c r="C66" s="6">
        <v>4240</v>
      </c>
      <c r="D66" t="s">
        <v>376</v>
      </c>
      <c r="E66" s="69">
        <v>2500</v>
      </c>
    </row>
    <row r="68" spans="1:5" ht="12.75">
      <c r="A68" s="7">
        <v>854</v>
      </c>
      <c r="B68" s="7"/>
      <c r="C68" s="7"/>
      <c r="D68" s="5" t="s">
        <v>38</v>
      </c>
      <c r="E68" s="85">
        <f>SUM(+E69+E81)</f>
        <v>483278</v>
      </c>
    </row>
    <row r="69" spans="1:7" s="5" customFormat="1" ht="12.75">
      <c r="A69" s="7"/>
      <c r="B69" s="7">
        <v>85401</v>
      </c>
      <c r="C69" s="7"/>
      <c r="D69" s="5" t="s">
        <v>39</v>
      </c>
      <c r="E69" s="85">
        <f>SUM(E70:E80)</f>
        <v>332678</v>
      </c>
      <c r="G69" s="85"/>
    </row>
    <row r="70" spans="3:5" ht="12.75">
      <c r="C70" s="6">
        <v>3020</v>
      </c>
      <c r="D70" t="s">
        <v>26</v>
      </c>
      <c r="E70" s="69">
        <v>700</v>
      </c>
    </row>
    <row r="71" spans="3:5" ht="12.75">
      <c r="C71" s="6">
        <v>4010</v>
      </c>
      <c r="D71" t="s">
        <v>27</v>
      </c>
      <c r="E71" s="69">
        <v>229000</v>
      </c>
    </row>
    <row r="72" spans="3:5" ht="12.75">
      <c r="C72" s="6">
        <v>4040</v>
      </c>
      <c r="D72" t="s">
        <v>28</v>
      </c>
      <c r="E72" s="69">
        <v>17223</v>
      </c>
    </row>
    <row r="73" spans="3:5" ht="12.75">
      <c r="C73" s="6">
        <v>4110</v>
      </c>
      <c r="D73" t="s">
        <v>29</v>
      </c>
      <c r="E73" s="69">
        <v>41000</v>
      </c>
    </row>
    <row r="74" spans="3:5" ht="12.75">
      <c r="C74" s="6">
        <v>4120</v>
      </c>
      <c r="D74" t="s">
        <v>30</v>
      </c>
      <c r="E74" s="69">
        <v>5070</v>
      </c>
    </row>
    <row r="75" spans="3:5" ht="12.75">
      <c r="C75" s="6">
        <v>4210</v>
      </c>
      <c r="D75" t="s">
        <v>31</v>
      </c>
      <c r="E75" s="69">
        <v>4800</v>
      </c>
    </row>
    <row r="76" spans="3:5" ht="12.75">
      <c r="C76" s="6">
        <v>4240</v>
      </c>
      <c r="D76" t="s">
        <v>376</v>
      </c>
      <c r="E76" s="69">
        <v>1800</v>
      </c>
    </row>
    <row r="77" spans="3:5" ht="12.75">
      <c r="C77" s="6">
        <v>4260</v>
      </c>
      <c r="D77" t="s">
        <v>32</v>
      </c>
      <c r="E77" s="69">
        <v>20000</v>
      </c>
    </row>
    <row r="78" spans="3:5" ht="12.75">
      <c r="C78" s="6">
        <v>4270</v>
      </c>
      <c r="D78" t="s">
        <v>33</v>
      </c>
      <c r="E78" s="69">
        <v>2000</v>
      </c>
    </row>
    <row r="79" spans="3:5" ht="12.75">
      <c r="C79" s="6">
        <v>4300</v>
      </c>
      <c r="D79" t="s">
        <v>34</v>
      </c>
      <c r="E79" s="69">
        <v>2000</v>
      </c>
    </row>
    <row r="80" spans="3:5" ht="12.75">
      <c r="C80" s="6">
        <v>4440</v>
      </c>
      <c r="D80" t="s">
        <v>37</v>
      </c>
      <c r="E80" s="69">
        <v>9085</v>
      </c>
    </row>
    <row r="81" spans="1:7" s="51" customFormat="1" ht="12.75">
      <c r="A81" s="52"/>
      <c r="B81" s="52">
        <v>85416</v>
      </c>
      <c r="C81" s="52"/>
      <c r="D81" s="51" t="s">
        <v>438</v>
      </c>
      <c r="E81" s="87">
        <f>SUM(E82:E82)</f>
        <v>150600</v>
      </c>
      <c r="G81" s="87"/>
    </row>
    <row r="82" spans="3:5" ht="12.75">
      <c r="C82" s="6">
        <v>3240</v>
      </c>
      <c r="D82" s="53" t="s">
        <v>207</v>
      </c>
      <c r="E82" s="69">
        <v>150600</v>
      </c>
    </row>
    <row r="83" ht="12.75">
      <c r="D83" s="53"/>
    </row>
    <row r="84" ht="12.75">
      <c r="D84" s="53"/>
    </row>
    <row r="85" ht="13.5" customHeight="1">
      <c r="D85" s="51"/>
    </row>
    <row r="86" ht="13.5" customHeight="1"/>
    <row r="87" ht="12.75">
      <c r="D87" s="53"/>
    </row>
    <row r="88" ht="12.75">
      <c r="D88" s="53"/>
    </row>
    <row r="89" ht="12.75">
      <c r="D89" s="53"/>
    </row>
    <row r="90" ht="12.75">
      <c r="D90" s="53"/>
    </row>
    <row r="91" ht="12.75">
      <c r="D91" s="53"/>
    </row>
    <row r="94" ht="12.75">
      <c r="E94" s="69" t="s">
        <v>13</v>
      </c>
    </row>
    <row r="95" ht="12.75">
      <c r="E95" s="69" t="s">
        <v>569</v>
      </c>
    </row>
    <row r="96" spans="4:5" ht="12.75">
      <c r="D96" s="7" t="s">
        <v>457</v>
      </c>
      <c r="E96" s="69" t="s">
        <v>155</v>
      </c>
    </row>
    <row r="97" spans="4:5" ht="12.75">
      <c r="D97" s="7" t="s">
        <v>10</v>
      </c>
      <c r="E97" s="69" t="s">
        <v>570</v>
      </c>
    </row>
    <row r="98" spans="1:5" ht="12.75">
      <c r="A98" s="1" t="s">
        <v>0</v>
      </c>
      <c r="B98" s="1" t="s">
        <v>5</v>
      </c>
      <c r="C98" s="1" t="s">
        <v>6</v>
      </c>
      <c r="D98" s="1" t="s">
        <v>7</v>
      </c>
      <c r="E98" s="72" t="s">
        <v>8</v>
      </c>
    </row>
    <row r="99" spans="1:7" s="5" customFormat="1" ht="12.75">
      <c r="A99" s="7">
        <v>852</v>
      </c>
      <c r="B99" s="7"/>
      <c r="C99" s="7"/>
      <c r="D99" s="5" t="s">
        <v>185</v>
      </c>
      <c r="E99" s="85">
        <f>E114+E120+E147+E170+E100+E174+E118+E103+E159+E144+E157+E106+E178</f>
        <v>6832206</v>
      </c>
      <c r="G99" s="85"/>
    </row>
    <row r="100" spans="1:7" s="2" customFormat="1" ht="12.75">
      <c r="A100" s="8"/>
      <c r="B100" s="8">
        <v>85202</v>
      </c>
      <c r="C100" s="8"/>
      <c r="D100" s="2" t="s">
        <v>190</v>
      </c>
      <c r="E100" s="88">
        <f>E101</f>
        <v>1120000</v>
      </c>
      <c r="G100" s="88"/>
    </row>
    <row r="101" spans="1:7" s="2" customFormat="1" ht="12.75">
      <c r="A101" s="8"/>
      <c r="B101" s="8"/>
      <c r="C101" s="8">
        <v>4330</v>
      </c>
      <c r="D101" s="2" t="s">
        <v>205</v>
      </c>
      <c r="E101" s="88">
        <v>1120000</v>
      </c>
      <c r="G101" s="88"/>
    </row>
    <row r="102" spans="1:7" s="5" customFormat="1" ht="13.5" customHeight="1">
      <c r="A102" s="7"/>
      <c r="B102" s="7"/>
      <c r="C102" s="6"/>
      <c r="D102" t="s">
        <v>206</v>
      </c>
      <c r="E102" s="88"/>
      <c r="G102" s="85"/>
    </row>
    <row r="103" spans="1:7" s="5" customFormat="1" ht="13.5" customHeight="1">
      <c r="A103" s="7"/>
      <c r="B103" s="28" t="s">
        <v>384</v>
      </c>
      <c r="C103" s="55"/>
      <c r="D103" s="42" t="s">
        <v>385</v>
      </c>
      <c r="E103" s="107">
        <f>SUM(E104:E105)</f>
        <v>2000</v>
      </c>
      <c r="G103" s="85"/>
    </row>
    <row r="104" spans="1:7" s="5" customFormat="1" ht="13.5" customHeight="1">
      <c r="A104" s="7"/>
      <c r="B104" s="54"/>
      <c r="C104" s="6">
        <v>4210</v>
      </c>
      <c r="D104" t="s">
        <v>31</v>
      </c>
      <c r="E104" s="107">
        <v>1000</v>
      </c>
      <c r="G104" s="85"/>
    </row>
    <row r="105" spans="1:7" s="5" customFormat="1" ht="13.5" customHeight="1">
      <c r="A105" s="7"/>
      <c r="B105" s="54"/>
      <c r="C105" s="6">
        <v>4300</v>
      </c>
      <c r="D105" t="s">
        <v>34</v>
      </c>
      <c r="E105" s="107">
        <v>1000</v>
      </c>
      <c r="G105" s="85"/>
    </row>
    <row r="106" spans="1:7" s="5" customFormat="1" ht="13.5" customHeight="1">
      <c r="A106" s="7"/>
      <c r="B106" s="28" t="s">
        <v>384</v>
      </c>
      <c r="C106" s="55"/>
      <c r="D106" s="42" t="s">
        <v>385</v>
      </c>
      <c r="E106" s="107">
        <f>SUM(E108:E113)</f>
        <v>24388</v>
      </c>
      <c r="G106" s="85"/>
    </row>
    <row r="107" spans="1:7" s="5" customFormat="1" ht="13.5" customHeight="1">
      <c r="A107" s="7"/>
      <c r="B107" s="54"/>
      <c r="C107" s="6"/>
      <c r="D107" s="42" t="s">
        <v>544</v>
      </c>
      <c r="E107" s="107"/>
      <c r="G107" s="85"/>
    </row>
    <row r="108" spans="1:7" s="5" customFormat="1" ht="13.5" customHeight="1">
      <c r="A108" s="7"/>
      <c r="B108" s="54"/>
      <c r="C108" s="6">
        <v>4010</v>
      </c>
      <c r="D108" t="s">
        <v>27</v>
      </c>
      <c r="E108" s="107">
        <v>6080</v>
      </c>
      <c r="G108" s="85"/>
    </row>
    <row r="109" spans="1:7" s="5" customFormat="1" ht="13.5" customHeight="1">
      <c r="A109" s="7"/>
      <c r="B109" s="54"/>
      <c r="C109" s="6">
        <v>4110</v>
      </c>
      <c r="D109" t="s">
        <v>29</v>
      </c>
      <c r="E109" s="107">
        <v>2065</v>
      </c>
      <c r="G109" s="85"/>
    </row>
    <row r="110" spans="1:7" s="5" customFormat="1" ht="13.5" customHeight="1">
      <c r="A110" s="7"/>
      <c r="B110" s="54"/>
      <c r="C110" s="6">
        <v>4120</v>
      </c>
      <c r="D110" t="s">
        <v>30</v>
      </c>
      <c r="E110" s="107">
        <v>323</v>
      </c>
      <c r="G110" s="85"/>
    </row>
    <row r="111" spans="1:7" s="5" customFormat="1" ht="13.5" customHeight="1">
      <c r="A111" s="7"/>
      <c r="B111" s="54"/>
      <c r="C111" s="6">
        <v>4170</v>
      </c>
      <c r="D111" t="s">
        <v>208</v>
      </c>
      <c r="E111" s="107">
        <v>5850</v>
      </c>
      <c r="G111" s="85"/>
    </row>
    <row r="112" spans="1:7" s="5" customFormat="1" ht="13.5" customHeight="1">
      <c r="A112" s="7"/>
      <c r="B112" s="54"/>
      <c r="C112" s="6">
        <v>4210</v>
      </c>
      <c r="D112" t="s">
        <v>31</v>
      </c>
      <c r="E112" s="107">
        <v>5870</v>
      </c>
      <c r="G112" s="85"/>
    </row>
    <row r="113" spans="1:7" s="5" customFormat="1" ht="13.5" customHeight="1">
      <c r="A113" s="7"/>
      <c r="B113" s="54"/>
      <c r="C113" s="6">
        <v>4300</v>
      </c>
      <c r="D113" t="s">
        <v>34</v>
      </c>
      <c r="E113" s="107">
        <v>4200</v>
      </c>
      <c r="G113" s="85"/>
    </row>
    <row r="114" spans="2:5" ht="12.75">
      <c r="B114" s="6">
        <v>85214</v>
      </c>
      <c r="D114" t="s">
        <v>258</v>
      </c>
      <c r="E114" s="69">
        <f>SUM(E116:E117)</f>
        <v>1086633</v>
      </c>
    </row>
    <row r="115" ht="12.75">
      <c r="D115" t="s">
        <v>219</v>
      </c>
    </row>
    <row r="116" spans="3:5" ht="12.75">
      <c r="C116" s="6">
        <v>3110</v>
      </c>
      <c r="D116" t="s">
        <v>42</v>
      </c>
      <c r="E116" s="69">
        <v>1071633</v>
      </c>
    </row>
    <row r="117" spans="3:5" ht="12.75">
      <c r="C117" s="6">
        <v>4300</v>
      </c>
      <c r="D117" t="s">
        <v>34</v>
      </c>
      <c r="E117" s="69">
        <v>15000</v>
      </c>
    </row>
    <row r="118" spans="2:5" ht="12.75">
      <c r="B118" s="6">
        <v>85216</v>
      </c>
      <c r="D118" t="s">
        <v>262</v>
      </c>
      <c r="E118" s="69">
        <f>SUM(E119:E119)</f>
        <v>797591</v>
      </c>
    </row>
    <row r="119" spans="3:5" ht="12.75">
      <c r="C119" s="6">
        <v>3110</v>
      </c>
      <c r="D119" t="s">
        <v>42</v>
      </c>
      <c r="E119" s="69">
        <v>797591</v>
      </c>
    </row>
    <row r="120" spans="2:5" ht="12.75">
      <c r="B120" s="6">
        <v>85219</v>
      </c>
      <c r="D120" t="s">
        <v>280</v>
      </c>
      <c r="E120" s="69">
        <f>SUM(E121:E143)</f>
        <v>1744662</v>
      </c>
    </row>
    <row r="121" spans="3:5" ht="12.75">
      <c r="C121" s="6">
        <v>3020</v>
      </c>
      <c r="D121" t="s">
        <v>26</v>
      </c>
      <c r="E121" s="69">
        <v>22950</v>
      </c>
    </row>
    <row r="122" spans="3:5" ht="12.75">
      <c r="C122" s="6">
        <v>4010</v>
      </c>
      <c r="D122" t="s">
        <v>27</v>
      </c>
      <c r="E122" s="69">
        <v>1167600</v>
      </c>
    </row>
    <row r="123" spans="3:5" ht="12.75">
      <c r="C123" s="6">
        <v>4040</v>
      </c>
      <c r="D123" t="s">
        <v>28</v>
      </c>
      <c r="E123" s="69">
        <v>86000</v>
      </c>
    </row>
    <row r="124" spans="3:5" ht="12.75">
      <c r="C124" s="6">
        <v>4110</v>
      </c>
      <c r="D124" t="s">
        <v>29</v>
      </c>
      <c r="E124" s="69">
        <v>206000</v>
      </c>
    </row>
    <row r="125" spans="3:5" ht="12.75">
      <c r="C125" s="6">
        <v>4120</v>
      </c>
      <c r="D125" t="s">
        <v>30</v>
      </c>
      <c r="E125" s="69">
        <v>24000</v>
      </c>
    </row>
    <row r="126" spans="3:5" ht="12.75">
      <c r="C126" s="6">
        <v>4140</v>
      </c>
      <c r="D126" t="s">
        <v>320</v>
      </c>
      <c r="E126" s="69">
        <v>100</v>
      </c>
    </row>
    <row r="127" spans="3:5" ht="12.75">
      <c r="C127" s="6">
        <v>4170</v>
      </c>
      <c r="D127" t="s">
        <v>208</v>
      </c>
      <c r="E127" s="69">
        <v>27000</v>
      </c>
    </row>
    <row r="128" spans="3:5" ht="12.75">
      <c r="C128" s="6">
        <v>4210</v>
      </c>
      <c r="D128" t="s">
        <v>31</v>
      </c>
      <c r="E128" s="69">
        <v>29200</v>
      </c>
    </row>
    <row r="129" spans="3:5" ht="12.75">
      <c r="C129" s="6">
        <v>4220</v>
      </c>
      <c r="D129" t="s">
        <v>40</v>
      </c>
      <c r="E129" s="69">
        <v>200</v>
      </c>
    </row>
    <row r="130" spans="3:5" ht="12.75">
      <c r="C130" s="6">
        <v>4260</v>
      </c>
      <c r="D130" t="s">
        <v>32</v>
      </c>
      <c r="E130" s="69">
        <v>22000</v>
      </c>
    </row>
    <row r="131" spans="3:5" ht="12.75">
      <c r="C131" s="6">
        <v>4270</v>
      </c>
      <c r="D131" t="s">
        <v>33</v>
      </c>
      <c r="E131" s="69">
        <v>5864</v>
      </c>
    </row>
    <row r="132" spans="3:5" ht="12.75">
      <c r="C132" s="6">
        <v>4280</v>
      </c>
      <c r="D132" t="s">
        <v>227</v>
      </c>
      <c r="E132" s="69">
        <v>1000</v>
      </c>
    </row>
    <row r="133" spans="3:5" ht="12.75">
      <c r="C133" s="6">
        <v>4300</v>
      </c>
      <c r="D133" t="s">
        <v>34</v>
      </c>
      <c r="E133" s="69">
        <v>60258</v>
      </c>
    </row>
    <row r="134" spans="3:5" ht="12.75">
      <c r="C134" s="6">
        <v>4360</v>
      </c>
      <c r="D134" t="s">
        <v>288</v>
      </c>
      <c r="E134" s="69">
        <v>25000</v>
      </c>
    </row>
    <row r="135" spans="3:5" ht="12.75">
      <c r="C135" s="6">
        <v>4400</v>
      </c>
      <c r="D135" t="s">
        <v>247</v>
      </c>
      <c r="E135" s="69">
        <v>8940</v>
      </c>
    </row>
    <row r="136" ht="12.75">
      <c r="D136" t="s">
        <v>238</v>
      </c>
    </row>
    <row r="137" spans="3:5" ht="12.75">
      <c r="C137" s="6">
        <v>4410</v>
      </c>
      <c r="D137" t="s">
        <v>35</v>
      </c>
      <c r="E137" s="69">
        <v>2000</v>
      </c>
    </row>
    <row r="138" spans="3:5" ht="12.75">
      <c r="C138" s="6">
        <v>4430</v>
      </c>
      <c r="D138" t="s">
        <v>36</v>
      </c>
      <c r="E138" s="69">
        <v>7000</v>
      </c>
    </row>
    <row r="139" spans="3:5" ht="12.75">
      <c r="C139" s="6">
        <v>4440</v>
      </c>
      <c r="D139" t="s">
        <v>37</v>
      </c>
      <c r="E139" s="69">
        <v>41728</v>
      </c>
    </row>
    <row r="140" spans="3:5" ht="12.75">
      <c r="C140" s="6">
        <v>4480</v>
      </c>
      <c r="D140" t="s">
        <v>46</v>
      </c>
      <c r="E140" s="69">
        <v>3522</v>
      </c>
    </row>
    <row r="141" spans="3:5" ht="12.75">
      <c r="C141" s="6">
        <v>4520</v>
      </c>
      <c r="D141" t="s">
        <v>324</v>
      </c>
      <c r="E141" s="69">
        <v>1800</v>
      </c>
    </row>
    <row r="142" spans="3:5" ht="12.75">
      <c r="C142" s="6">
        <v>4700</v>
      </c>
      <c r="D142" t="s">
        <v>230</v>
      </c>
      <c r="E142" s="69">
        <v>2500</v>
      </c>
    </row>
    <row r="143" ht="12.75">
      <c r="D143" t="s">
        <v>231</v>
      </c>
    </row>
    <row r="144" spans="2:5" ht="12.75">
      <c r="B144" s="6">
        <v>85219</v>
      </c>
      <c r="D144" t="s">
        <v>516</v>
      </c>
      <c r="E144" s="69">
        <f>SUM(E145:E146)</f>
        <v>12180</v>
      </c>
    </row>
    <row r="145" spans="3:5" ht="12.75">
      <c r="C145" s="6">
        <v>3110</v>
      </c>
      <c r="D145" t="s">
        <v>42</v>
      </c>
      <c r="E145" s="69">
        <v>12000</v>
      </c>
    </row>
    <row r="146" spans="3:5" ht="12.75">
      <c r="C146" s="6">
        <v>4210</v>
      </c>
      <c r="D146" t="s">
        <v>31</v>
      </c>
      <c r="E146" s="69">
        <v>180</v>
      </c>
    </row>
    <row r="147" spans="2:5" ht="12.75">
      <c r="B147" s="6">
        <v>85228</v>
      </c>
      <c r="D147" t="s">
        <v>298</v>
      </c>
      <c r="E147" s="69">
        <f>SUM(E148:E156)</f>
        <v>1575352</v>
      </c>
    </row>
    <row r="148" spans="3:5" ht="12.75">
      <c r="C148" s="6">
        <v>4010</v>
      </c>
      <c r="D148" t="s">
        <v>27</v>
      </c>
      <c r="E148" s="69">
        <v>39503</v>
      </c>
    </row>
    <row r="149" spans="3:5" ht="12.75">
      <c r="C149" s="6">
        <v>4110</v>
      </c>
      <c r="D149" t="s">
        <v>29</v>
      </c>
      <c r="E149" s="69">
        <v>278778</v>
      </c>
    </row>
    <row r="150" spans="3:5" ht="12.75">
      <c r="C150" s="6">
        <v>4120</v>
      </c>
      <c r="D150" t="s">
        <v>30</v>
      </c>
      <c r="E150" s="69">
        <v>12550</v>
      </c>
    </row>
    <row r="151" spans="3:5" ht="12.75">
      <c r="C151" s="6">
        <v>4170</v>
      </c>
      <c r="D151" t="s">
        <v>208</v>
      </c>
      <c r="E151" s="69">
        <v>1228574</v>
      </c>
    </row>
    <row r="152" spans="3:5" ht="12.75">
      <c r="C152" s="6">
        <v>4210</v>
      </c>
      <c r="D152" t="s">
        <v>31</v>
      </c>
      <c r="E152" s="69">
        <v>11400</v>
      </c>
    </row>
    <row r="153" spans="3:5" ht="12.75">
      <c r="C153" s="6">
        <v>4280</v>
      </c>
      <c r="D153" t="s">
        <v>227</v>
      </c>
      <c r="E153" s="69">
        <v>1600</v>
      </c>
    </row>
    <row r="154" spans="3:5" ht="12.75">
      <c r="C154" s="6">
        <v>4300</v>
      </c>
      <c r="D154" t="s">
        <v>34</v>
      </c>
      <c r="E154" s="69">
        <v>1500</v>
      </c>
    </row>
    <row r="155" spans="3:5" ht="12.75">
      <c r="C155" s="6">
        <v>4360</v>
      </c>
      <c r="D155" t="s">
        <v>288</v>
      </c>
      <c r="E155" s="69">
        <v>500</v>
      </c>
    </row>
    <row r="156" spans="3:5" ht="12.75">
      <c r="C156" s="6">
        <v>4410</v>
      </c>
      <c r="D156" t="s">
        <v>35</v>
      </c>
      <c r="E156" s="69">
        <v>947</v>
      </c>
    </row>
    <row r="157" spans="2:5" ht="12.75">
      <c r="B157" s="6">
        <v>85228</v>
      </c>
      <c r="D157" t="s">
        <v>534</v>
      </c>
      <c r="E157" s="69">
        <f>E158</f>
        <v>0</v>
      </c>
    </row>
    <row r="158" spans="3:5" ht="12.75">
      <c r="C158" s="6">
        <v>4300</v>
      </c>
      <c r="D158" t="s">
        <v>34</v>
      </c>
      <c r="E158" s="69">
        <v>0</v>
      </c>
    </row>
    <row r="159" spans="2:5" ht="12.75">
      <c r="B159" s="6">
        <v>85228</v>
      </c>
      <c r="D159" t="s">
        <v>471</v>
      </c>
      <c r="E159" s="69">
        <f>SUM(E160:E169)</f>
        <v>207100</v>
      </c>
    </row>
    <row r="160" spans="3:5" ht="12.75">
      <c r="C160" s="6">
        <v>3020</v>
      </c>
      <c r="D160" t="s">
        <v>26</v>
      </c>
      <c r="E160" s="69">
        <v>1400</v>
      </c>
    </row>
    <row r="161" spans="3:5" ht="12.75">
      <c r="C161" s="6">
        <v>4010</v>
      </c>
      <c r="D161" t="s">
        <v>27</v>
      </c>
      <c r="E161" s="69">
        <v>153139</v>
      </c>
    </row>
    <row r="162" spans="3:5" ht="12.75">
      <c r="C162" s="6">
        <v>4040</v>
      </c>
      <c r="D162" t="s">
        <v>28</v>
      </c>
      <c r="E162" s="69">
        <v>12101</v>
      </c>
    </row>
    <row r="163" spans="3:5" ht="12.75">
      <c r="C163" s="6">
        <v>4110</v>
      </c>
      <c r="D163" t="s">
        <v>29</v>
      </c>
      <c r="E163" s="69">
        <v>26910</v>
      </c>
    </row>
    <row r="164" spans="3:5" ht="12.75">
      <c r="C164" s="6">
        <v>4120</v>
      </c>
      <c r="D164" t="s">
        <v>30</v>
      </c>
      <c r="E164" s="69">
        <v>2150</v>
      </c>
    </row>
    <row r="165" spans="3:5" ht="12.75">
      <c r="C165" s="6">
        <v>4210</v>
      </c>
      <c r="D165" t="s">
        <v>31</v>
      </c>
      <c r="E165" s="69">
        <v>1500</v>
      </c>
    </row>
    <row r="166" spans="3:5" ht="12.75">
      <c r="C166" s="6">
        <v>4280</v>
      </c>
      <c r="D166" t="s">
        <v>227</v>
      </c>
      <c r="E166" s="69">
        <v>100</v>
      </c>
    </row>
    <row r="167" spans="3:5" ht="12.75">
      <c r="C167" s="6">
        <v>4360</v>
      </c>
      <c r="D167" t="s">
        <v>288</v>
      </c>
      <c r="E167" s="69">
        <v>2000</v>
      </c>
    </row>
    <row r="168" spans="3:5" ht="12.75">
      <c r="C168" s="6">
        <v>4410</v>
      </c>
      <c r="D168" t="s">
        <v>35</v>
      </c>
      <c r="E168" s="69">
        <v>953</v>
      </c>
    </row>
    <row r="169" spans="3:5" ht="12.75">
      <c r="C169" s="6">
        <v>4440</v>
      </c>
      <c r="D169" t="s">
        <v>37</v>
      </c>
      <c r="E169" s="69">
        <v>6847</v>
      </c>
    </row>
    <row r="170" spans="2:5" ht="12.75">
      <c r="B170" s="6">
        <v>85230</v>
      </c>
      <c r="D170" t="s">
        <v>417</v>
      </c>
      <c r="E170" s="69">
        <f>SUM(E171:E171)</f>
        <v>180000</v>
      </c>
    </row>
    <row r="171" spans="3:5" ht="13.5" customHeight="1">
      <c r="C171" s="6">
        <v>3110</v>
      </c>
      <c r="D171" t="s">
        <v>42</v>
      </c>
      <c r="E171" s="69">
        <v>180000</v>
      </c>
    </row>
    <row r="172" ht="13.5" customHeight="1"/>
    <row r="173" spans="1:4" ht="12.75">
      <c r="A173" s="7">
        <v>852</v>
      </c>
      <c r="B173" s="7"/>
      <c r="C173" s="7"/>
      <c r="D173" s="5" t="s">
        <v>259</v>
      </c>
    </row>
    <row r="174" spans="2:5" ht="12.75">
      <c r="B174" s="6">
        <v>85213</v>
      </c>
      <c r="D174" t="s">
        <v>121</v>
      </c>
      <c r="E174" s="87">
        <f>SUM(E176:E176)</f>
        <v>70000</v>
      </c>
    </row>
    <row r="175" ht="12.75">
      <c r="D175" t="s">
        <v>198</v>
      </c>
    </row>
    <row r="176" spans="3:5" ht="12.75">
      <c r="C176" s="6">
        <v>4130</v>
      </c>
      <c r="D176" t="s">
        <v>119</v>
      </c>
      <c r="E176" s="69">
        <v>70000</v>
      </c>
    </row>
    <row r="178" spans="1:7" s="51" customFormat="1" ht="12.75">
      <c r="A178" s="52"/>
      <c r="B178" s="52">
        <v>85295</v>
      </c>
      <c r="C178" s="52"/>
      <c r="D178" s="51" t="s">
        <v>553</v>
      </c>
      <c r="E178" s="87">
        <f>SUM(E179:E183)</f>
        <v>12300</v>
      </c>
      <c r="G178" s="87"/>
    </row>
    <row r="179" spans="3:5" ht="12.75">
      <c r="C179" s="6">
        <v>4010</v>
      </c>
      <c r="D179" t="s">
        <v>27</v>
      </c>
      <c r="E179" s="69">
        <v>1704</v>
      </c>
    </row>
    <row r="180" spans="3:5" ht="12.75">
      <c r="C180" s="6">
        <v>4110</v>
      </c>
      <c r="D180" t="s">
        <v>29</v>
      </c>
      <c r="E180" s="69">
        <v>296</v>
      </c>
    </row>
    <row r="181" spans="3:5" ht="12.75">
      <c r="C181" s="6">
        <v>4210</v>
      </c>
      <c r="D181" t="s">
        <v>31</v>
      </c>
      <c r="E181" s="69">
        <v>5800</v>
      </c>
    </row>
    <row r="182" spans="3:5" ht="12.75">
      <c r="C182" s="6">
        <v>4220</v>
      </c>
      <c r="D182" t="s">
        <v>40</v>
      </c>
      <c r="E182" s="69">
        <v>3500</v>
      </c>
    </row>
    <row r="183" spans="3:5" ht="12.75">
      <c r="C183" s="6">
        <v>4300</v>
      </c>
      <c r="D183" t="s">
        <v>34</v>
      </c>
      <c r="E183" s="69">
        <v>1000</v>
      </c>
    </row>
    <row r="185" spans="1:5" ht="12.75">
      <c r="A185" s="7">
        <v>851</v>
      </c>
      <c r="B185" s="7"/>
      <c r="C185" s="7"/>
      <c r="D185" s="5" t="s">
        <v>15</v>
      </c>
      <c r="E185" s="85">
        <f>E189+E186+E210</f>
        <v>411000</v>
      </c>
    </row>
    <row r="186" spans="1:7" s="53" customFormat="1" ht="12.75">
      <c r="A186" s="47"/>
      <c r="B186" s="47">
        <v>85153</v>
      </c>
      <c r="C186" s="47"/>
      <c r="D186" s="53" t="s">
        <v>221</v>
      </c>
      <c r="E186" s="89">
        <f>SUM(E187:E188)</f>
        <v>2000</v>
      </c>
      <c r="G186" s="89"/>
    </row>
    <row r="187" spans="1:5" ht="12.75">
      <c r="A187" s="7"/>
      <c r="B187" s="7"/>
      <c r="C187" s="6">
        <v>4210</v>
      </c>
      <c r="D187" t="s">
        <v>31</v>
      </c>
      <c r="E187" s="89">
        <v>1000</v>
      </c>
    </row>
    <row r="188" spans="1:5" ht="12.75">
      <c r="A188" s="7"/>
      <c r="B188" s="7"/>
      <c r="C188" s="6">
        <v>4300</v>
      </c>
      <c r="D188" t="s">
        <v>34</v>
      </c>
      <c r="E188" s="89">
        <v>1000</v>
      </c>
    </row>
    <row r="189" spans="2:5" ht="12.75">
      <c r="B189" s="6">
        <v>85154</v>
      </c>
      <c r="D189" t="s">
        <v>16</v>
      </c>
      <c r="E189" s="69">
        <f>SUM(E190:E209)</f>
        <v>403000</v>
      </c>
    </row>
    <row r="190" spans="3:5" ht="12.75">
      <c r="C190" s="6">
        <v>3020</v>
      </c>
      <c r="D190" t="s">
        <v>26</v>
      </c>
      <c r="E190" s="69">
        <v>1790</v>
      </c>
    </row>
    <row r="191" spans="3:5" ht="12.75">
      <c r="C191" s="6">
        <v>4010</v>
      </c>
      <c r="D191" t="s">
        <v>27</v>
      </c>
      <c r="E191" s="69">
        <v>213880</v>
      </c>
    </row>
    <row r="192" spans="3:5" ht="12.75">
      <c r="C192" s="6">
        <v>4040</v>
      </c>
      <c r="D192" t="s">
        <v>28</v>
      </c>
      <c r="E192" s="69">
        <v>17700</v>
      </c>
    </row>
    <row r="193" spans="3:5" ht="12.75">
      <c r="C193" s="6">
        <v>4110</v>
      </c>
      <c r="D193" t="s">
        <v>29</v>
      </c>
      <c r="E193" s="69">
        <v>40460</v>
      </c>
    </row>
    <row r="194" spans="3:5" ht="12.75">
      <c r="C194" s="6">
        <v>4120</v>
      </c>
      <c r="D194" t="s">
        <v>30</v>
      </c>
      <c r="E194" s="69">
        <v>5670</v>
      </c>
    </row>
    <row r="195" spans="3:5" ht="12.75">
      <c r="C195" s="6">
        <v>4140</v>
      </c>
      <c r="D195" t="s">
        <v>255</v>
      </c>
      <c r="E195" s="69">
        <v>100</v>
      </c>
    </row>
    <row r="196" spans="3:5" ht="12.75">
      <c r="C196" s="6">
        <v>4170</v>
      </c>
      <c r="D196" t="s">
        <v>208</v>
      </c>
      <c r="E196" s="69">
        <v>11024</v>
      </c>
    </row>
    <row r="197" spans="3:5" ht="12.75">
      <c r="C197" s="6">
        <v>4210</v>
      </c>
      <c r="D197" t="s">
        <v>31</v>
      </c>
      <c r="E197" s="69">
        <v>14000</v>
      </c>
    </row>
    <row r="198" spans="3:5" ht="12.75">
      <c r="C198" s="6">
        <v>4260</v>
      </c>
      <c r="D198" t="s">
        <v>32</v>
      </c>
      <c r="E198" s="69">
        <v>19000</v>
      </c>
    </row>
    <row r="199" spans="3:5" ht="12.75">
      <c r="C199" s="6">
        <v>4270</v>
      </c>
      <c r="D199" t="s">
        <v>33</v>
      </c>
      <c r="E199" s="69">
        <v>2300</v>
      </c>
    </row>
    <row r="200" spans="3:5" ht="12.75">
      <c r="C200" s="6">
        <v>4280</v>
      </c>
      <c r="D200" t="s">
        <v>227</v>
      </c>
      <c r="E200" s="69">
        <v>100</v>
      </c>
    </row>
    <row r="201" spans="3:5" ht="12.75">
      <c r="C201" s="6">
        <v>4300</v>
      </c>
      <c r="D201" t="s">
        <v>34</v>
      </c>
      <c r="E201" s="69">
        <v>62000</v>
      </c>
    </row>
    <row r="202" spans="3:5" ht="12.75">
      <c r="C202" s="6">
        <v>4360</v>
      </c>
      <c r="D202" t="s">
        <v>288</v>
      </c>
      <c r="E202" s="69">
        <v>4600</v>
      </c>
    </row>
    <row r="203" spans="3:5" ht="12.75">
      <c r="C203" s="6">
        <v>4410</v>
      </c>
      <c r="D203" t="s">
        <v>35</v>
      </c>
      <c r="E203" s="69">
        <v>1000</v>
      </c>
    </row>
    <row r="204" spans="3:5" ht="12.75">
      <c r="C204" s="6">
        <v>4430</v>
      </c>
      <c r="D204" t="s">
        <v>36</v>
      </c>
      <c r="E204" s="69">
        <v>1150</v>
      </c>
    </row>
    <row r="205" spans="3:5" ht="12.75">
      <c r="C205" s="6">
        <v>4440</v>
      </c>
      <c r="D205" t="s">
        <v>37</v>
      </c>
      <c r="E205" s="69">
        <v>5426</v>
      </c>
    </row>
    <row r="206" spans="3:5" ht="12.75">
      <c r="C206" s="6">
        <v>4480</v>
      </c>
      <c r="D206" t="s">
        <v>46</v>
      </c>
      <c r="E206" s="69">
        <v>1000</v>
      </c>
    </row>
    <row r="207" spans="1:5" ht="12.75">
      <c r="A207" s="3"/>
      <c r="B207" s="3"/>
      <c r="C207" s="6">
        <v>4520</v>
      </c>
      <c r="D207" t="s">
        <v>324</v>
      </c>
      <c r="E207" s="69">
        <v>800</v>
      </c>
    </row>
    <row r="208" spans="3:5" ht="12.75">
      <c r="C208" s="6">
        <v>4700</v>
      </c>
      <c r="D208" t="s">
        <v>234</v>
      </c>
      <c r="E208" s="69">
        <v>1000</v>
      </c>
    </row>
    <row r="209" ht="12.75">
      <c r="D209" t="s">
        <v>235</v>
      </c>
    </row>
    <row r="210" spans="2:5" ht="12.75">
      <c r="B210" s="6">
        <v>85195</v>
      </c>
      <c r="D210" t="s">
        <v>532</v>
      </c>
      <c r="E210" s="69">
        <f>SUM(E211:E213)</f>
        <v>6000</v>
      </c>
    </row>
    <row r="211" spans="3:5" ht="12.75">
      <c r="C211" s="6">
        <v>4010</v>
      </c>
      <c r="D211" t="s">
        <v>27</v>
      </c>
      <c r="E211" s="69">
        <v>5020</v>
      </c>
    </row>
    <row r="212" spans="3:5" ht="12.75">
      <c r="C212" s="6">
        <v>4110</v>
      </c>
      <c r="D212" t="s">
        <v>29</v>
      </c>
      <c r="E212" s="69">
        <v>890</v>
      </c>
    </row>
    <row r="213" spans="3:5" ht="12.75">
      <c r="C213" s="6">
        <v>4120</v>
      </c>
      <c r="D213" t="s">
        <v>30</v>
      </c>
      <c r="E213" s="69">
        <v>90</v>
      </c>
    </row>
    <row r="215" spans="1:7" s="51" customFormat="1" ht="12.75">
      <c r="A215" s="52">
        <v>855</v>
      </c>
      <c r="B215" s="52"/>
      <c r="C215" s="52"/>
      <c r="D215" s="51" t="s">
        <v>403</v>
      </c>
      <c r="E215" s="87">
        <f>E216+E229</f>
        <v>431942</v>
      </c>
      <c r="G215" s="87"/>
    </row>
    <row r="216" spans="2:5" ht="12.75">
      <c r="B216" s="47">
        <v>85504</v>
      </c>
      <c r="C216" s="47"/>
      <c r="D216" s="53" t="s">
        <v>323</v>
      </c>
      <c r="E216" s="89">
        <f>SUM(E217:E228)</f>
        <v>189542</v>
      </c>
    </row>
    <row r="217" spans="2:5" ht="12.75">
      <c r="B217" s="47"/>
      <c r="C217" s="6">
        <v>3020</v>
      </c>
      <c r="D217" t="s">
        <v>26</v>
      </c>
      <c r="E217" s="89">
        <v>1773</v>
      </c>
    </row>
    <row r="218" spans="2:5" ht="12.75">
      <c r="B218" s="47"/>
      <c r="C218" s="6">
        <v>4010</v>
      </c>
      <c r="D218" t="s">
        <v>27</v>
      </c>
      <c r="E218" s="89">
        <v>129466</v>
      </c>
    </row>
    <row r="219" spans="2:5" ht="12.75">
      <c r="B219" s="47"/>
      <c r="C219" s="6">
        <v>4040</v>
      </c>
      <c r="D219" t="s">
        <v>28</v>
      </c>
      <c r="E219" s="89">
        <v>12229</v>
      </c>
    </row>
    <row r="220" spans="2:5" ht="12.75">
      <c r="B220" s="47"/>
      <c r="C220" s="6">
        <v>4110</v>
      </c>
      <c r="D220" t="s">
        <v>29</v>
      </c>
      <c r="E220" s="89">
        <v>23983</v>
      </c>
    </row>
    <row r="221" spans="2:5" ht="12.75">
      <c r="B221" s="47"/>
      <c r="C221" s="6">
        <v>4120</v>
      </c>
      <c r="D221" t="s">
        <v>30</v>
      </c>
      <c r="E221" s="89">
        <v>3400</v>
      </c>
    </row>
    <row r="222" spans="2:5" ht="12.75">
      <c r="B222" s="47"/>
      <c r="C222" s="6">
        <v>4210</v>
      </c>
      <c r="D222" t="s">
        <v>31</v>
      </c>
      <c r="E222" s="89">
        <v>1060</v>
      </c>
    </row>
    <row r="223" spans="2:5" ht="12.75">
      <c r="B223" s="47"/>
      <c r="C223" s="6">
        <v>4260</v>
      </c>
      <c r="D223" t="s">
        <v>32</v>
      </c>
      <c r="E223" s="89">
        <v>3430</v>
      </c>
    </row>
    <row r="224" spans="2:5" ht="12.75">
      <c r="B224" s="47"/>
      <c r="C224" s="6">
        <v>4300</v>
      </c>
      <c r="D224" t="s">
        <v>34</v>
      </c>
      <c r="E224" s="89">
        <v>3750</v>
      </c>
    </row>
    <row r="225" spans="2:5" ht="12.75">
      <c r="B225" s="47"/>
      <c r="C225" s="6">
        <v>4360</v>
      </c>
      <c r="D225" t="s">
        <v>288</v>
      </c>
      <c r="E225" s="89">
        <v>2700</v>
      </c>
    </row>
    <row r="226" spans="2:5" ht="12.75">
      <c r="B226" s="47"/>
      <c r="C226" s="6">
        <v>4410</v>
      </c>
      <c r="D226" t="s">
        <v>35</v>
      </c>
      <c r="E226" s="89">
        <v>2600</v>
      </c>
    </row>
    <row r="227" spans="2:5" ht="12.75">
      <c r="B227" s="47"/>
      <c r="C227" s="6">
        <v>4440</v>
      </c>
      <c r="D227" t="s">
        <v>37</v>
      </c>
      <c r="E227" s="89">
        <v>4651</v>
      </c>
    </row>
    <row r="228" spans="2:5" ht="12.75">
      <c r="B228" s="47"/>
      <c r="C228" s="6">
        <v>4700</v>
      </c>
      <c r="D228" t="s">
        <v>230</v>
      </c>
      <c r="E228" s="89">
        <v>500</v>
      </c>
    </row>
    <row r="229" spans="2:5" ht="12.75">
      <c r="B229" s="28" t="s">
        <v>416</v>
      </c>
      <c r="C229" s="55"/>
      <c r="D229" s="64" t="s">
        <v>322</v>
      </c>
      <c r="E229" s="97">
        <f>E230</f>
        <v>242400</v>
      </c>
    </row>
    <row r="230" spans="2:5" ht="12.75">
      <c r="B230" s="54"/>
      <c r="C230" s="55">
        <v>4330</v>
      </c>
      <c r="D230" s="42" t="s">
        <v>333</v>
      </c>
      <c r="E230" s="97">
        <v>242400</v>
      </c>
    </row>
    <row r="231" spans="2:5" ht="12.75">
      <c r="B231" s="54"/>
      <c r="C231" s="55"/>
      <c r="D231" s="42" t="s">
        <v>206</v>
      </c>
      <c r="E231" s="97"/>
    </row>
    <row r="243" ht="14.25" customHeight="1"/>
    <row r="244" ht="12.75">
      <c r="E244" s="69" t="s">
        <v>14</v>
      </c>
    </row>
    <row r="245" spans="4:5" ht="12.75">
      <c r="D245" s="7" t="s">
        <v>457</v>
      </c>
      <c r="E245" s="69" t="s">
        <v>569</v>
      </c>
    </row>
    <row r="246" spans="4:5" ht="12.75">
      <c r="D246" s="7" t="s">
        <v>3</v>
      </c>
      <c r="E246" s="69" t="s">
        <v>155</v>
      </c>
    </row>
    <row r="247" ht="12.75">
      <c r="E247" s="69" t="s">
        <v>570</v>
      </c>
    </row>
    <row r="248" spans="1:5" ht="12.75">
      <c r="A248" s="1" t="s">
        <v>0</v>
      </c>
      <c r="B248" s="1" t="s">
        <v>5</v>
      </c>
      <c r="C248" s="1" t="s">
        <v>6</v>
      </c>
      <c r="D248" s="1" t="s">
        <v>7</v>
      </c>
      <c r="E248" s="72" t="s">
        <v>8</v>
      </c>
    </row>
    <row r="249" spans="1:5" ht="12.75">
      <c r="A249" s="7">
        <v>926</v>
      </c>
      <c r="B249" s="7"/>
      <c r="C249" s="7"/>
      <c r="D249" s="5" t="s">
        <v>304</v>
      </c>
      <c r="E249" s="85">
        <f>E250</f>
        <v>3177432</v>
      </c>
    </row>
    <row r="250" spans="2:5" ht="12.75">
      <c r="B250" s="6">
        <v>92604</v>
      </c>
      <c r="D250" t="s">
        <v>45</v>
      </c>
      <c r="E250" s="69">
        <f>SUM(E251:E273)</f>
        <v>3177432</v>
      </c>
    </row>
    <row r="251" spans="3:5" ht="12.75">
      <c r="C251" s="6">
        <v>3020</v>
      </c>
      <c r="D251" t="s">
        <v>26</v>
      </c>
      <c r="E251" s="69">
        <v>14000</v>
      </c>
    </row>
    <row r="252" spans="3:5" ht="12.75">
      <c r="C252" s="6">
        <v>4010</v>
      </c>
      <c r="D252" t="s">
        <v>27</v>
      </c>
      <c r="E252" s="69">
        <v>1340880</v>
      </c>
    </row>
    <row r="253" spans="3:5" ht="12.75">
      <c r="C253" s="6">
        <v>4040</v>
      </c>
      <c r="D253" t="s">
        <v>28</v>
      </c>
      <c r="E253" s="69">
        <v>104050</v>
      </c>
    </row>
    <row r="254" spans="3:5" ht="12.75">
      <c r="C254" s="6">
        <v>4110</v>
      </c>
      <c r="D254" t="s">
        <v>29</v>
      </c>
      <c r="E254" s="69">
        <v>255000</v>
      </c>
    </row>
    <row r="255" spans="3:5" ht="12.75">
      <c r="C255" s="6">
        <v>4120</v>
      </c>
      <c r="D255" t="s">
        <v>30</v>
      </c>
      <c r="E255" s="69">
        <v>35000</v>
      </c>
    </row>
    <row r="256" spans="3:5" ht="12.75">
      <c r="C256" s="6">
        <v>4170</v>
      </c>
      <c r="D256" t="s">
        <v>208</v>
      </c>
      <c r="E256" s="69">
        <v>10000</v>
      </c>
    </row>
    <row r="257" spans="3:5" ht="12.75">
      <c r="C257" s="6">
        <v>4190</v>
      </c>
      <c r="D257" t="s">
        <v>387</v>
      </c>
      <c r="E257" s="69">
        <v>2000</v>
      </c>
    </row>
    <row r="258" spans="3:5" ht="12.75">
      <c r="C258" s="6">
        <v>4210</v>
      </c>
      <c r="D258" t="s">
        <v>31</v>
      </c>
      <c r="E258" s="69">
        <v>126873</v>
      </c>
    </row>
    <row r="259" spans="3:5" ht="12.75">
      <c r="C259" s="6">
        <v>4220</v>
      </c>
      <c r="D259" t="s">
        <v>40</v>
      </c>
      <c r="E259" s="69">
        <v>1000</v>
      </c>
    </row>
    <row r="260" spans="3:5" ht="12.75">
      <c r="C260" s="6">
        <v>4260</v>
      </c>
      <c r="D260" t="s">
        <v>32</v>
      </c>
      <c r="E260" s="69">
        <v>850000</v>
      </c>
    </row>
    <row r="261" spans="3:5" ht="12.75">
      <c r="C261" s="6">
        <v>4270</v>
      </c>
      <c r="D261" t="s">
        <v>33</v>
      </c>
      <c r="E261" s="69">
        <v>100000</v>
      </c>
    </row>
    <row r="262" spans="3:5" ht="12.75">
      <c r="C262" s="6">
        <v>4280</v>
      </c>
      <c r="D262" t="s">
        <v>227</v>
      </c>
      <c r="E262" s="69">
        <v>3200</v>
      </c>
    </row>
    <row r="263" spans="3:5" ht="12.75">
      <c r="C263" s="6">
        <v>4300</v>
      </c>
      <c r="D263" t="s">
        <v>34</v>
      </c>
      <c r="E263" s="69">
        <v>75000</v>
      </c>
    </row>
    <row r="264" spans="3:5" ht="12.75">
      <c r="C264" s="6">
        <v>4360</v>
      </c>
      <c r="D264" t="s">
        <v>288</v>
      </c>
      <c r="E264" s="69">
        <v>5500</v>
      </c>
    </row>
    <row r="265" spans="3:5" ht="12.75">
      <c r="C265" s="6">
        <v>4410</v>
      </c>
      <c r="D265" t="s">
        <v>35</v>
      </c>
      <c r="E265" s="69">
        <v>3000</v>
      </c>
    </row>
    <row r="266" spans="3:5" ht="12.75">
      <c r="C266" s="6">
        <v>4430</v>
      </c>
      <c r="D266" t="s">
        <v>36</v>
      </c>
      <c r="E266" s="69">
        <v>22600</v>
      </c>
    </row>
    <row r="267" spans="3:5" ht="12.75">
      <c r="C267" s="6">
        <v>4440</v>
      </c>
      <c r="D267" t="s">
        <v>37</v>
      </c>
      <c r="E267" s="69">
        <v>56714</v>
      </c>
    </row>
    <row r="268" spans="3:5" ht="12.75">
      <c r="C268" s="6">
        <v>4480</v>
      </c>
      <c r="D268" t="s">
        <v>46</v>
      </c>
      <c r="E268" s="69">
        <v>75126</v>
      </c>
    </row>
    <row r="269" spans="3:5" ht="12.75">
      <c r="C269" s="6">
        <v>4520</v>
      </c>
      <c r="D269" t="s">
        <v>418</v>
      </c>
      <c r="E269" s="69">
        <v>10075</v>
      </c>
    </row>
    <row r="270" ht="12.75">
      <c r="D270" t="s">
        <v>223</v>
      </c>
    </row>
    <row r="271" spans="3:5" ht="12.75">
      <c r="C271" s="6">
        <v>4530</v>
      </c>
      <c r="D271" t="s">
        <v>383</v>
      </c>
      <c r="E271" s="69">
        <v>8000</v>
      </c>
    </row>
    <row r="272" spans="3:5" ht="12.75">
      <c r="C272" s="6">
        <v>4700</v>
      </c>
      <c r="D272" t="s">
        <v>230</v>
      </c>
      <c r="E272" s="69">
        <v>2000</v>
      </c>
    </row>
    <row r="273" spans="3:5" ht="12.75">
      <c r="C273" s="6">
        <v>6050</v>
      </c>
      <c r="D273" t="s">
        <v>226</v>
      </c>
      <c r="E273" s="69">
        <v>77414</v>
      </c>
    </row>
    <row r="277" spans="2:5" ht="12.75">
      <c r="B277" s="54"/>
      <c r="E277" s="107"/>
    </row>
    <row r="282" ht="12.75">
      <c r="E282" s="69" t="s">
        <v>12</v>
      </c>
    </row>
    <row r="283" spans="4:5" ht="12.75">
      <c r="D283" s="7" t="s">
        <v>458</v>
      </c>
      <c r="E283" s="69" t="s">
        <v>569</v>
      </c>
    </row>
    <row r="284" spans="4:5" ht="12.75">
      <c r="D284" s="6" t="s">
        <v>11</v>
      </c>
      <c r="E284" s="69" t="s">
        <v>155</v>
      </c>
    </row>
    <row r="285" ht="12.75">
      <c r="E285" s="69" t="s">
        <v>571</v>
      </c>
    </row>
    <row r="286" spans="1:5" ht="12.75">
      <c r="A286" s="1" t="s">
        <v>0</v>
      </c>
      <c r="B286" s="1" t="s">
        <v>5</v>
      </c>
      <c r="C286" s="1" t="s">
        <v>6</v>
      </c>
      <c r="D286" s="1" t="s">
        <v>7</v>
      </c>
      <c r="E286" s="72" t="s">
        <v>8</v>
      </c>
    </row>
    <row r="287" spans="1:7" s="5" customFormat="1" ht="12.75">
      <c r="A287" s="7">
        <v>801</v>
      </c>
      <c r="B287" s="7"/>
      <c r="C287" s="7"/>
      <c r="D287" s="5" t="s">
        <v>9</v>
      </c>
      <c r="E287" s="85">
        <f>E288+E309+E315</f>
        <v>1987588</v>
      </c>
      <c r="G287" s="85"/>
    </row>
    <row r="288" spans="2:5" ht="12.75">
      <c r="B288" s="6">
        <v>80104</v>
      </c>
      <c r="D288" t="s">
        <v>153</v>
      </c>
      <c r="E288" s="69">
        <f>SUM(E289:E308)</f>
        <v>1826327</v>
      </c>
    </row>
    <row r="289" spans="3:5" ht="12.75">
      <c r="C289" s="6">
        <v>3020</v>
      </c>
      <c r="D289" t="s">
        <v>26</v>
      </c>
      <c r="E289" s="69">
        <v>9000</v>
      </c>
    </row>
    <row r="290" spans="3:5" ht="12.75">
      <c r="C290" s="6">
        <v>4010</v>
      </c>
      <c r="D290" t="s">
        <v>27</v>
      </c>
      <c r="E290" s="69">
        <v>1181711</v>
      </c>
    </row>
    <row r="291" spans="3:5" ht="12.75">
      <c r="C291" s="6">
        <v>4040</v>
      </c>
      <c r="D291" t="s">
        <v>28</v>
      </c>
      <c r="E291" s="69">
        <v>86300</v>
      </c>
    </row>
    <row r="292" spans="3:5" ht="12.75">
      <c r="C292" s="6">
        <v>4110</v>
      </c>
      <c r="D292" t="s">
        <v>29</v>
      </c>
      <c r="E292" s="69">
        <v>220000</v>
      </c>
    </row>
    <row r="293" spans="3:5" ht="12.75">
      <c r="C293" s="6">
        <v>4120</v>
      </c>
      <c r="D293" t="s">
        <v>30</v>
      </c>
      <c r="E293" s="69">
        <v>22000</v>
      </c>
    </row>
    <row r="294" spans="3:5" ht="12.75">
      <c r="C294" s="6">
        <v>4170</v>
      </c>
      <c r="D294" t="s">
        <v>208</v>
      </c>
      <c r="E294" s="69">
        <v>6000</v>
      </c>
    </row>
    <row r="295" spans="3:5" ht="12.75">
      <c r="C295" s="6">
        <v>4210</v>
      </c>
      <c r="D295" t="s">
        <v>31</v>
      </c>
      <c r="E295" s="69">
        <v>10000</v>
      </c>
    </row>
    <row r="296" spans="3:5" ht="12.75">
      <c r="C296" s="6">
        <v>4240</v>
      </c>
      <c r="D296" t="s">
        <v>376</v>
      </c>
      <c r="E296" s="69">
        <v>3400</v>
      </c>
    </row>
    <row r="297" spans="3:5" ht="12.75">
      <c r="C297" s="6">
        <v>4260</v>
      </c>
      <c r="D297" t="s">
        <v>32</v>
      </c>
      <c r="E297" s="69">
        <v>62100</v>
      </c>
    </row>
    <row r="298" spans="3:5" ht="12.75">
      <c r="C298" s="6">
        <v>4270</v>
      </c>
      <c r="D298" t="s">
        <v>33</v>
      </c>
      <c r="E298" s="69">
        <v>20047</v>
      </c>
    </row>
    <row r="299" spans="3:5" ht="12.75">
      <c r="C299" s="6">
        <v>4280</v>
      </c>
      <c r="D299" t="s">
        <v>227</v>
      </c>
      <c r="E299" s="69">
        <v>2000</v>
      </c>
    </row>
    <row r="300" spans="3:5" ht="12.75">
      <c r="C300" s="6">
        <v>4300</v>
      </c>
      <c r="D300" t="s">
        <v>34</v>
      </c>
      <c r="E300" s="69">
        <v>14050</v>
      </c>
    </row>
    <row r="301" spans="3:5" ht="12.75">
      <c r="C301" s="6">
        <v>4360</v>
      </c>
      <c r="D301" t="s">
        <v>288</v>
      </c>
      <c r="E301" s="69">
        <v>2000</v>
      </c>
    </row>
    <row r="302" spans="3:5" ht="12.75">
      <c r="C302" s="6">
        <v>4410</v>
      </c>
      <c r="D302" t="s">
        <v>35</v>
      </c>
      <c r="E302" s="69">
        <v>1200</v>
      </c>
    </row>
    <row r="303" spans="3:5" ht="12.75">
      <c r="C303" s="6">
        <v>4430</v>
      </c>
      <c r="D303" t="s">
        <v>36</v>
      </c>
      <c r="E303" s="69">
        <v>2190</v>
      </c>
    </row>
    <row r="304" spans="1:5" ht="12.75">
      <c r="A304" s="3"/>
      <c r="B304" s="3"/>
      <c r="C304" s="6">
        <v>4440</v>
      </c>
      <c r="D304" t="s">
        <v>37</v>
      </c>
      <c r="E304" s="80">
        <v>59469</v>
      </c>
    </row>
    <row r="305" spans="1:5" ht="12.75">
      <c r="A305" s="3"/>
      <c r="B305" s="3"/>
      <c r="C305" s="6">
        <v>4520</v>
      </c>
      <c r="D305" t="s">
        <v>339</v>
      </c>
      <c r="E305" s="80">
        <v>360</v>
      </c>
    </row>
    <row r="306" spans="1:5" ht="12.75">
      <c r="A306" s="3"/>
      <c r="B306" s="3"/>
      <c r="C306" s="6">
        <v>4700</v>
      </c>
      <c r="D306" t="s">
        <v>234</v>
      </c>
      <c r="E306" s="80">
        <v>1000</v>
      </c>
    </row>
    <row r="307" spans="1:5" ht="12.75">
      <c r="A307" s="3"/>
      <c r="B307" s="3"/>
      <c r="D307" t="s">
        <v>235</v>
      </c>
      <c r="E307" s="80"/>
    </row>
    <row r="308" spans="1:5" ht="12.75">
      <c r="A308" s="3"/>
      <c r="B308" s="3"/>
      <c r="C308" s="44">
        <v>6050</v>
      </c>
      <c r="D308" s="11" t="s">
        <v>226</v>
      </c>
      <c r="E308" s="80">
        <v>123500</v>
      </c>
    </row>
    <row r="309" spans="1:11" ht="12.75">
      <c r="A309" s="7"/>
      <c r="B309" s="7">
        <v>80146</v>
      </c>
      <c r="C309" s="7"/>
      <c r="D309" s="5" t="s">
        <v>150</v>
      </c>
      <c r="E309" s="85">
        <f>SUM(E310:E314)</f>
        <v>6717</v>
      </c>
      <c r="G309" s="86"/>
      <c r="H309" s="6"/>
      <c r="I309" s="6"/>
      <c r="K309" s="4"/>
    </row>
    <row r="310" spans="1:11" ht="12.75">
      <c r="A310" s="7"/>
      <c r="B310" s="7"/>
      <c r="C310" s="6">
        <v>4210</v>
      </c>
      <c r="D310" t="s">
        <v>31</v>
      </c>
      <c r="E310" s="89">
        <v>1000</v>
      </c>
      <c r="G310" s="86"/>
      <c r="H310" s="6"/>
      <c r="I310" s="6"/>
      <c r="K310" s="4"/>
    </row>
    <row r="311" spans="1:11" ht="12.75">
      <c r="A311" s="7"/>
      <c r="B311" s="7"/>
      <c r="C311" s="6">
        <v>4300</v>
      </c>
      <c r="D311" t="s">
        <v>34</v>
      </c>
      <c r="E311" s="89">
        <v>1000</v>
      </c>
      <c r="G311" s="86"/>
      <c r="H311" s="6"/>
      <c r="I311" s="6"/>
      <c r="K311" s="4"/>
    </row>
    <row r="312" spans="1:11" ht="12.75">
      <c r="A312" s="7"/>
      <c r="C312" s="6">
        <v>4410</v>
      </c>
      <c r="D312" t="s">
        <v>35</v>
      </c>
      <c r="E312" s="88">
        <v>500</v>
      </c>
      <c r="G312" s="86"/>
      <c r="H312" s="6"/>
      <c r="I312" s="6"/>
      <c r="K312" s="4"/>
    </row>
    <row r="313" spans="3:11" ht="12.75">
      <c r="C313" s="6">
        <v>4700</v>
      </c>
      <c r="D313" t="s">
        <v>234</v>
      </c>
      <c r="E313" s="69">
        <v>4217</v>
      </c>
      <c r="G313" s="86"/>
      <c r="H313" s="6"/>
      <c r="I313" s="6"/>
      <c r="K313" s="4"/>
    </row>
    <row r="314" spans="4:11" ht="12.75">
      <c r="D314" t="s">
        <v>235</v>
      </c>
      <c r="G314" s="86"/>
      <c r="H314" s="6"/>
      <c r="I314" s="6"/>
      <c r="K314" s="4"/>
    </row>
    <row r="315" spans="2:11" ht="15">
      <c r="B315" s="116" t="s">
        <v>364</v>
      </c>
      <c r="C315" s="117"/>
      <c r="D315" s="118" t="s">
        <v>377</v>
      </c>
      <c r="E315" s="87">
        <f>SUM(E318:E329)</f>
        <v>154544</v>
      </c>
      <c r="G315" s="86"/>
      <c r="H315" s="6"/>
      <c r="I315" s="6"/>
      <c r="K315" s="4"/>
    </row>
    <row r="316" spans="2:11" ht="15">
      <c r="B316" s="119"/>
      <c r="C316" s="117"/>
      <c r="D316" s="118" t="s">
        <v>378</v>
      </c>
      <c r="E316" s="108"/>
      <c r="G316" s="86"/>
      <c r="H316" s="6"/>
      <c r="I316" s="6"/>
      <c r="K316" s="4"/>
    </row>
    <row r="317" spans="2:11" ht="15">
      <c r="B317" s="119"/>
      <c r="C317" s="117"/>
      <c r="D317" s="118" t="s">
        <v>379</v>
      </c>
      <c r="E317" s="108"/>
      <c r="G317" s="86"/>
      <c r="H317" s="6"/>
      <c r="I317" s="6"/>
      <c r="K317" s="4"/>
    </row>
    <row r="318" spans="2:11" ht="15">
      <c r="B318" s="119"/>
      <c r="C318" s="6">
        <v>3020</v>
      </c>
      <c r="D318" t="s">
        <v>26</v>
      </c>
      <c r="E318" s="108">
        <v>500</v>
      </c>
      <c r="G318" s="86"/>
      <c r="H318" s="6"/>
      <c r="I318" s="6"/>
      <c r="K318" s="4"/>
    </row>
    <row r="319" spans="2:11" ht="15">
      <c r="B319" s="119"/>
      <c r="C319" s="120">
        <v>4010</v>
      </c>
      <c r="D319" s="118" t="s">
        <v>27</v>
      </c>
      <c r="E319" s="108">
        <v>97500</v>
      </c>
      <c r="G319" s="86"/>
      <c r="H319" s="6"/>
      <c r="I319" s="6"/>
      <c r="K319" s="4"/>
    </row>
    <row r="320" spans="2:11" ht="15">
      <c r="B320" s="119"/>
      <c r="C320" s="6">
        <v>4040</v>
      </c>
      <c r="D320" t="s">
        <v>28</v>
      </c>
      <c r="E320" s="108">
        <v>12100</v>
      </c>
      <c r="G320" s="86"/>
      <c r="H320" s="6"/>
      <c r="I320" s="6"/>
      <c r="K320" s="4"/>
    </row>
    <row r="321" spans="2:11" ht="15">
      <c r="B321" s="119"/>
      <c r="C321" s="120">
        <v>4110</v>
      </c>
      <c r="D321" s="118" t="s">
        <v>29</v>
      </c>
      <c r="E321" s="108">
        <v>17697</v>
      </c>
      <c r="G321" s="86"/>
      <c r="H321" s="6"/>
      <c r="I321" s="6"/>
      <c r="K321" s="4"/>
    </row>
    <row r="322" spans="2:11" ht="15">
      <c r="B322" s="119"/>
      <c r="C322" s="120">
        <v>4120</v>
      </c>
      <c r="D322" s="118" t="s">
        <v>30</v>
      </c>
      <c r="E322" s="108">
        <v>2615</v>
      </c>
      <c r="G322" s="86"/>
      <c r="H322" s="6"/>
      <c r="I322" s="6"/>
      <c r="K322" s="4"/>
    </row>
    <row r="323" spans="2:11" ht="15">
      <c r="B323" s="119"/>
      <c r="C323" s="6">
        <v>4210</v>
      </c>
      <c r="D323" t="s">
        <v>31</v>
      </c>
      <c r="E323" s="108">
        <v>1000</v>
      </c>
      <c r="G323" s="86"/>
      <c r="H323" s="6"/>
      <c r="I323" s="6"/>
      <c r="K323" s="4"/>
    </row>
    <row r="324" spans="3:11" ht="12.75">
      <c r="C324" s="6">
        <v>4240</v>
      </c>
      <c r="D324" t="s">
        <v>376</v>
      </c>
      <c r="E324" s="69">
        <v>1000</v>
      </c>
      <c r="G324" s="86"/>
      <c r="H324" s="6"/>
      <c r="I324" s="6"/>
      <c r="K324" s="4"/>
    </row>
    <row r="325" spans="3:11" ht="12.75">
      <c r="C325" s="6">
        <v>4260</v>
      </c>
      <c r="D325" t="s">
        <v>32</v>
      </c>
      <c r="E325" s="69">
        <v>5000</v>
      </c>
      <c r="G325" s="86"/>
      <c r="H325" s="6"/>
      <c r="I325" s="6"/>
      <c r="K325" s="4"/>
    </row>
    <row r="326" spans="3:11" ht="12.75">
      <c r="C326" s="6">
        <v>4270</v>
      </c>
      <c r="D326" t="s">
        <v>33</v>
      </c>
      <c r="E326" s="69">
        <v>5000</v>
      </c>
      <c r="G326" s="86"/>
      <c r="H326" s="6"/>
      <c r="I326" s="6"/>
      <c r="K326" s="4"/>
    </row>
    <row r="327" spans="3:11" ht="12.75">
      <c r="C327" s="6">
        <v>4300</v>
      </c>
      <c r="D327" t="s">
        <v>34</v>
      </c>
      <c r="E327" s="69">
        <v>2500</v>
      </c>
      <c r="G327" s="86"/>
      <c r="H327" s="6"/>
      <c r="I327" s="6"/>
      <c r="K327" s="4"/>
    </row>
    <row r="328" spans="3:11" ht="12.75">
      <c r="C328" s="6">
        <v>4440</v>
      </c>
      <c r="D328" t="s">
        <v>37</v>
      </c>
      <c r="E328" s="69">
        <v>8632</v>
      </c>
      <c r="G328" s="86"/>
      <c r="H328" s="6"/>
      <c r="I328" s="6"/>
      <c r="K328" s="4"/>
    </row>
    <row r="329" spans="3:11" ht="12.75">
      <c r="C329" s="6">
        <v>4700</v>
      </c>
      <c r="D329" t="s">
        <v>234</v>
      </c>
      <c r="E329" s="69">
        <v>1000</v>
      </c>
      <c r="G329" s="86"/>
      <c r="H329" s="6"/>
      <c r="I329" s="6"/>
      <c r="K329" s="4"/>
    </row>
    <row r="330" spans="4:11" ht="12.75">
      <c r="D330" t="s">
        <v>235</v>
      </c>
      <c r="G330" s="86"/>
      <c r="H330" s="6"/>
      <c r="I330" s="6"/>
      <c r="K330" s="4"/>
    </row>
    <row r="331" spans="7:11" ht="12.75">
      <c r="G331" s="86"/>
      <c r="H331" s="6"/>
      <c r="I331" s="6"/>
      <c r="K331" s="4"/>
    </row>
    <row r="332" spans="7:11" ht="12.75">
      <c r="G332" s="86"/>
      <c r="H332" s="6"/>
      <c r="I332" s="6"/>
      <c r="K332" s="4"/>
    </row>
    <row r="333" spans="7:11" ht="12.75">
      <c r="G333" s="86"/>
      <c r="H333" s="6"/>
      <c r="I333" s="6"/>
      <c r="K333" s="4"/>
    </row>
    <row r="334" spans="7:11" ht="12.75">
      <c r="G334" s="86"/>
      <c r="H334" s="6"/>
      <c r="I334" s="6"/>
      <c r="K334" s="4"/>
    </row>
    <row r="335" spans="7:11" ht="12.75">
      <c r="G335" s="86"/>
      <c r="H335" s="6"/>
      <c r="I335" s="6"/>
      <c r="K335" s="4"/>
    </row>
    <row r="336" spans="7:11" ht="14.25" customHeight="1">
      <c r="G336" s="86"/>
      <c r="H336" s="6"/>
      <c r="I336" s="6"/>
      <c r="K336" s="4"/>
    </row>
    <row r="337" spans="7:11" ht="12.75">
      <c r="G337" s="86"/>
      <c r="H337" s="6"/>
      <c r="I337" s="6"/>
      <c r="K337" s="4"/>
    </row>
    <row r="338" spans="7:11" ht="12.75">
      <c r="G338" s="86"/>
      <c r="H338" s="6"/>
      <c r="I338" s="6"/>
      <c r="K338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6"/>
  <sheetViews>
    <sheetView zoomScalePageLayoutView="0" workbookViewId="0" topLeftCell="A286">
      <selection activeCell="E340" sqref="E340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29" customWidth="1"/>
    <col min="4" max="4" width="57.25390625" style="12" customWidth="1"/>
    <col min="5" max="5" width="21.125" style="77" customWidth="1"/>
    <col min="7" max="7" width="15.125" style="0" customWidth="1"/>
  </cols>
  <sheetData>
    <row r="1" spans="1:5" ht="12.75">
      <c r="A1" s="6" t="s">
        <v>62</v>
      </c>
      <c r="E1" s="68" t="s">
        <v>437</v>
      </c>
    </row>
    <row r="2" ht="12.75">
      <c r="E2" s="69" t="s">
        <v>572</v>
      </c>
    </row>
    <row r="3" spans="4:5" ht="15.75">
      <c r="D3" s="37" t="s">
        <v>104</v>
      </c>
      <c r="E3" s="68" t="s">
        <v>155</v>
      </c>
    </row>
    <row r="4" spans="1:5" ht="12.75">
      <c r="A4" s="18"/>
      <c r="B4" s="18"/>
      <c r="C4" s="33"/>
      <c r="D4" s="38"/>
      <c r="E4" s="70" t="s">
        <v>570</v>
      </c>
    </row>
    <row r="5" spans="1:5" ht="13.5" thickBot="1">
      <c r="A5" s="3" t="s">
        <v>0</v>
      </c>
      <c r="B5" s="3" t="s">
        <v>20</v>
      </c>
      <c r="C5" s="28" t="s">
        <v>80</v>
      </c>
      <c r="D5" s="15" t="s">
        <v>81</v>
      </c>
      <c r="E5" s="71" t="s">
        <v>459</v>
      </c>
    </row>
    <row r="6" spans="1:7" ht="12.75">
      <c r="A6" s="1">
        <v>1</v>
      </c>
      <c r="B6" s="1">
        <v>2</v>
      </c>
      <c r="C6" s="26" t="s">
        <v>82</v>
      </c>
      <c r="D6" s="1">
        <v>4</v>
      </c>
      <c r="E6" s="109">
        <v>5</v>
      </c>
      <c r="G6" s="41"/>
    </row>
    <row r="7" spans="1:7" ht="13.5" thickBot="1">
      <c r="A7" s="20"/>
      <c r="B7" s="20"/>
      <c r="C7" s="31"/>
      <c r="D7" s="43" t="s">
        <v>224</v>
      </c>
      <c r="E7" s="73">
        <f>E29+E54+E67+E78+E122+E172+E279+E135+E14+E226+E21+E48+E312+E9+E167+E218</f>
        <v>131073580.07</v>
      </c>
      <c r="G7" s="84"/>
    </row>
    <row r="8" spans="1:5" ht="12.75">
      <c r="A8" s="18"/>
      <c r="B8" s="18"/>
      <c r="C8" s="33"/>
      <c r="D8" s="39" t="s">
        <v>225</v>
      </c>
      <c r="E8" s="74"/>
    </row>
    <row r="9" spans="1:5" ht="12.75">
      <c r="A9" s="28" t="s">
        <v>47</v>
      </c>
      <c r="B9" s="28"/>
      <c r="C9" s="28"/>
      <c r="D9" s="65" t="s">
        <v>131</v>
      </c>
      <c r="E9" s="76">
        <f>E10</f>
        <v>10906.72</v>
      </c>
    </row>
    <row r="10" spans="1:5" ht="12.75">
      <c r="A10" s="28"/>
      <c r="B10" s="28" t="s">
        <v>526</v>
      </c>
      <c r="C10" s="28"/>
      <c r="D10" s="65" t="s">
        <v>1</v>
      </c>
      <c r="E10" s="76">
        <f>E11</f>
        <v>10906.72</v>
      </c>
    </row>
    <row r="11" spans="1:5" ht="12.75">
      <c r="A11" s="3"/>
      <c r="B11" s="3"/>
      <c r="C11" s="28" t="s">
        <v>184</v>
      </c>
      <c r="D11" s="15" t="s">
        <v>99</v>
      </c>
      <c r="E11" s="76">
        <v>10906.72</v>
      </c>
    </row>
    <row r="12" spans="1:5" ht="12.75">
      <c r="A12" s="3"/>
      <c r="B12" s="3"/>
      <c r="C12" s="28"/>
      <c r="D12" s="14" t="s">
        <v>100</v>
      </c>
      <c r="E12" s="75"/>
    </row>
    <row r="13" spans="1:5" ht="12.75">
      <c r="A13" s="18"/>
      <c r="B13" s="18"/>
      <c r="C13" s="33"/>
      <c r="D13" s="19" t="s">
        <v>101</v>
      </c>
      <c r="E13" s="74"/>
    </row>
    <row r="14" spans="1:5" ht="12.75">
      <c r="A14" s="3">
        <v>150</v>
      </c>
      <c r="B14" s="3"/>
      <c r="C14" s="28"/>
      <c r="D14" s="65" t="s">
        <v>331</v>
      </c>
      <c r="E14" s="76">
        <f>E15</f>
        <v>600000</v>
      </c>
    </row>
    <row r="15" spans="1:5" ht="12.75">
      <c r="A15" s="3"/>
      <c r="B15" s="3">
        <v>15011</v>
      </c>
      <c r="C15" s="28"/>
      <c r="D15" s="65" t="s">
        <v>332</v>
      </c>
      <c r="E15" s="76">
        <f>SUM(E16:E20)</f>
        <v>600000</v>
      </c>
    </row>
    <row r="16" spans="1:5" ht="12.75">
      <c r="A16" s="3"/>
      <c r="B16" s="3"/>
      <c r="C16" s="29" t="s">
        <v>166</v>
      </c>
      <c r="D16" s="12" t="s">
        <v>84</v>
      </c>
      <c r="E16" s="76">
        <v>450000</v>
      </c>
    </row>
    <row r="17" spans="1:5" ht="12.75">
      <c r="A17" s="3"/>
      <c r="B17" s="3"/>
      <c r="C17" s="28"/>
      <c r="D17" s="15" t="s">
        <v>138</v>
      </c>
      <c r="E17" s="75"/>
    </row>
    <row r="18" spans="1:5" ht="12.75">
      <c r="A18" s="3"/>
      <c r="B18" s="3"/>
      <c r="C18" s="28"/>
      <c r="D18" s="15" t="s">
        <v>139</v>
      </c>
      <c r="E18" s="75"/>
    </row>
    <row r="19" spans="1:5" ht="12.75">
      <c r="A19" s="3"/>
      <c r="B19" s="3"/>
      <c r="C19" s="28"/>
      <c r="D19" s="15" t="s">
        <v>140</v>
      </c>
      <c r="E19" s="76"/>
    </row>
    <row r="20" spans="1:5" ht="12.75">
      <c r="A20" s="18"/>
      <c r="B20" s="18"/>
      <c r="C20" s="33" t="s">
        <v>164</v>
      </c>
      <c r="D20" s="38" t="s">
        <v>79</v>
      </c>
      <c r="E20" s="110">
        <v>150000</v>
      </c>
    </row>
    <row r="21" spans="1:5" ht="12.75">
      <c r="A21" s="3">
        <v>600</v>
      </c>
      <c r="B21" s="3"/>
      <c r="C21" s="28"/>
      <c r="D21" s="15" t="s">
        <v>334</v>
      </c>
      <c r="E21" s="76">
        <f>E22</f>
        <v>10474</v>
      </c>
    </row>
    <row r="22" spans="1:5" ht="12.75">
      <c r="A22" s="3"/>
      <c r="B22" s="3">
        <v>60016</v>
      </c>
      <c r="C22" s="28"/>
      <c r="D22" s="15" t="s">
        <v>335</v>
      </c>
      <c r="E22" s="76">
        <f>SUM(E23:E27)</f>
        <v>10474</v>
      </c>
    </row>
    <row r="23" spans="1:5" ht="12.75">
      <c r="A23" s="3"/>
      <c r="B23" s="3"/>
      <c r="C23" s="28" t="s">
        <v>340</v>
      </c>
      <c r="D23" s="15" t="s">
        <v>336</v>
      </c>
      <c r="E23" s="76">
        <v>10474</v>
      </c>
    </row>
    <row r="24" spans="1:5" ht="12.75">
      <c r="A24" s="3"/>
      <c r="B24" s="3"/>
      <c r="C24" s="28"/>
      <c r="D24" s="15" t="s">
        <v>337</v>
      </c>
      <c r="E24" s="76"/>
    </row>
    <row r="25" spans="1:5" ht="12.75">
      <c r="A25" s="3"/>
      <c r="B25" s="3"/>
      <c r="C25" s="28"/>
      <c r="D25" s="15" t="s">
        <v>338</v>
      </c>
      <c r="E25" s="76"/>
    </row>
    <row r="26" spans="1:5" ht="12.75">
      <c r="A26" s="3"/>
      <c r="B26" s="3"/>
      <c r="C26" s="28" t="s">
        <v>460</v>
      </c>
      <c r="D26" s="15" t="s">
        <v>461</v>
      </c>
      <c r="E26" s="76">
        <v>0</v>
      </c>
    </row>
    <row r="27" spans="1:5" ht="12.75">
      <c r="A27" s="3"/>
      <c r="B27" s="3"/>
      <c r="C27" s="28"/>
      <c r="D27" s="15" t="s">
        <v>462</v>
      </c>
      <c r="E27" s="76"/>
    </row>
    <row r="28" spans="1:5" ht="12.75">
      <c r="A28" s="18"/>
      <c r="B28" s="18"/>
      <c r="C28" s="33"/>
      <c r="D28" s="38" t="s">
        <v>463</v>
      </c>
      <c r="E28" s="110"/>
    </row>
    <row r="29" spans="1:5" ht="12.75">
      <c r="A29" s="6">
        <v>700</v>
      </c>
      <c r="D29" s="12" t="s">
        <v>83</v>
      </c>
      <c r="E29" s="77">
        <f>E30</f>
        <v>5942550</v>
      </c>
    </row>
    <row r="30" spans="2:5" ht="12.75">
      <c r="B30" s="6">
        <v>70005</v>
      </c>
      <c r="D30" s="12" t="s">
        <v>22</v>
      </c>
      <c r="E30" s="77">
        <f>SUM(E31:E47)</f>
        <v>5942550</v>
      </c>
    </row>
    <row r="31" spans="3:5" ht="12.75">
      <c r="C31" s="29" t="s">
        <v>165</v>
      </c>
      <c r="D31" s="12" t="s">
        <v>341</v>
      </c>
      <c r="E31" s="77">
        <v>100000</v>
      </c>
    </row>
    <row r="32" spans="3:5" ht="12.75">
      <c r="C32" s="29" t="s">
        <v>342</v>
      </c>
      <c r="D32" s="12" t="s">
        <v>343</v>
      </c>
      <c r="E32" s="77">
        <v>100000</v>
      </c>
    </row>
    <row r="33" spans="3:5" ht="12.75">
      <c r="C33" s="29" t="s">
        <v>422</v>
      </c>
      <c r="D33" s="12" t="s">
        <v>423</v>
      </c>
      <c r="E33" s="77">
        <v>50000</v>
      </c>
    </row>
    <row r="34" ht="12.75">
      <c r="D34" s="12" t="s">
        <v>424</v>
      </c>
    </row>
    <row r="35" ht="12.75">
      <c r="D35" s="12" t="s">
        <v>425</v>
      </c>
    </row>
    <row r="36" spans="3:5" ht="12.75">
      <c r="C36" s="29" t="s">
        <v>166</v>
      </c>
      <c r="D36" s="12" t="s">
        <v>345</v>
      </c>
      <c r="E36" s="77">
        <v>2130000</v>
      </c>
    </row>
    <row r="37" ht="12.75">
      <c r="D37" s="12" t="s">
        <v>138</v>
      </c>
    </row>
    <row r="38" ht="12.75">
      <c r="D38" s="12" t="s">
        <v>139</v>
      </c>
    </row>
    <row r="39" ht="12.75">
      <c r="D39" s="12" t="s">
        <v>140</v>
      </c>
    </row>
    <row r="40" spans="3:5" ht="12.75">
      <c r="C40" s="29" t="s">
        <v>213</v>
      </c>
      <c r="D40" s="12" t="s">
        <v>318</v>
      </c>
      <c r="E40" s="77">
        <v>120000</v>
      </c>
    </row>
    <row r="41" ht="12.75">
      <c r="D41" s="12" t="s">
        <v>319</v>
      </c>
    </row>
    <row r="42" spans="1:5" ht="12.75">
      <c r="A42" s="3"/>
      <c r="B42" s="3"/>
      <c r="C42" s="28" t="s">
        <v>167</v>
      </c>
      <c r="D42" s="15" t="s">
        <v>312</v>
      </c>
      <c r="E42" s="78">
        <v>1000000</v>
      </c>
    </row>
    <row r="43" spans="1:5" ht="12.75">
      <c r="A43" s="3"/>
      <c r="B43" s="3"/>
      <c r="C43" s="28"/>
      <c r="D43" s="15" t="s">
        <v>313</v>
      </c>
      <c r="E43" s="78"/>
    </row>
    <row r="44" spans="1:5" ht="12.75">
      <c r="A44" s="3"/>
      <c r="B44" s="3"/>
      <c r="C44" s="28" t="s">
        <v>164</v>
      </c>
      <c r="D44" s="15" t="s">
        <v>79</v>
      </c>
      <c r="E44" s="78">
        <v>2200000</v>
      </c>
    </row>
    <row r="45" spans="1:5" ht="12.75">
      <c r="A45" s="3"/>
      <c r="B45" s="3"/>
      <c r="C45" s="28" t="s">
        <v>168</v>
      </c>
      <c r="D45" s="15" t="s">
        <v>346</v>
      </c>
      <c r="E45" s="78">
        <v>50000</v>
      </c>
    </row>
    <row r="46" spans="1:5" ht="12.75">
      <c r="A46" s="3"/>
      <c r="B46" s="3"/>
      <c r="C46" s="28" t="s">
        <v>520</v>
      </c>
      <c r="D46" s="15" t="s">
        <v>521</v>
      </c>
      <c r="E46" s="78">
        <v>190550</v>
      </c>
    </row>
    <row r="47" spans="1:5" ht="12.75">
      <c r="A47" s="18"/>
      <c r="B47" s="18"/>
      <c r="C47" s="33" t="s">
        <v>169</v>
      </c>
      <c r="D47" s="38" t="s">
        <v>122</v>
      </c>
      <c r="E47" s="79">
        <v>2000</v>
      </c>
    </row>
    <row r="48" spans="1:5" ht="12.75">
      <c r="A48" s="3">
        <v>710</v>
      </c>
      <c r="B48" s="3"/>
      <c r="C48" s="28"/>
      <c r="D48" s="15" t="s">
        <v>344</v>
      </c>
      <c r="E48" s="78">
        <f>E49</f>
        <v>217000</v>
      </c>
    </row>
    <row r="49" spans="1:5" ht="12.75">
      <c r="A49" s="3"/>
      <c r="B49" s="3">
        <v>71035</v>
      </c>
      <c r="C49" s="28"/>
      <c r="D49" s="15" t="s">
        <v>371</v>
      </c>
      <c r="E49" s="78">
        <f>SUM(E50:E51)</f>
        <v>217000</v>
      </c>
    </row>
    <row r="50" spans="1:5" ht="12.75">
      <c r="A50" s="3"/>
      <c r="B50" s="3"/>
      <c r="C50" s="28" t="s">
        <v>164</v>
      </c>
      <c r="D50" s="15" t="s">
        <v>79</v>
      </c>
      <c r="E50" s="78">
        <v>210000</v>
      </c>
    </row>
    <row r="51" spans="1:5" ht="12.75">
      <c r="A51" s="3"/>
      <c r="B51" s="3"/>
      <c r="C51" s="28" t="s">
        <v>492</v>
      </c>
      <c r="D51" s="15" t="s">
        <v>493</v>
      </c>
      <c r="E51" s="78">
        <v>7000</v>
      </c>
    </row>
    <row r="52" spans="1:5" ht="12.75">
      <c r="A52" s="3"/>
      <c r="B52" s="3"/>
      <c r="C52" s="28"/>
      <c r="D52" s="15" t="s">
        <v>494</v>
      </c>
      <c r="E52" s="78"/>
    </row>
    <row r="53" spans="1:5" ht="12.75">
      <c r="A53" s="18"/>
      <c r="B53" s="18"/>
      <c r="C53" s="33"/>
      <c r="D53" s="38" t="s">
        <v>495</v>
      </c>
      <c r="E53" s="79"/>
    </row>
    <row r="54" spans="1:5" ht="12.75">
      <c r="A54" s="6">
        <v>750</v>
      </c>
      <c r="D54" s="12" t="s">
        <v>85</v>
      </c>
      <c r="E54" s="77">
        <f>E55+E59+E63</f>
        <v>434040</v>
      </c>
    </row>
    <row r="55" spans="2:5" ht="12.75">
      <c r="B55" s="6">
        <v>75011</v>
      </c>
      <c r="D55" s="12" t="s">
        <v>98</v>
      </c>
      <c r="E55" s="77">
        <f>SUM(E56:E56)</f>
        <v>296984</v>
      </c>
    </row>
    <row r="56" spans="1:5" ht="12.75">
      <c r="A56" s="3"/>
      <c r="B56" s="3"/>
      <c r="C56" s="28" t="s">
        <v>184</v>
      </c>
      <c r="D56" s="15" t="s">
        <v>99</v>
      </c>
      <c r="E56" s="78">
        <v>296984</v>
      </c>
    </row>
    <row r="57" spans="1:5" ht="12.75">
      <c r="A57" s="3"/>
      <c r="B57" s="3"/>
      <c r="C57" s="28"/>
      <c r="D57" s="14" t="s">
        <v>100</v>
      </c>
      <c r="E57" s="80"/>
    </row>
    <row r="58" spans="1:5" ht="12.75">
      <c r="A58" s="3"/>
      <c r="B58" s="3"/>
      <c r="C58" s="28"/>
      <c r="D58" s="14" t="s">
        <v>101</v>
      </c>
      <c r="E58" s="80"/>
    </row>
    <row r="59" spans="1:5" ht="12.75">
      <c r="A59" s="3"/>
      <c r="B59" s="3">
        <v>75023</v>
      </c>
      <c r="C59" s="28"/>
      <c r="D59" s="15" t="s">
        <v>147</v>
      </c>
      <c r="E59" s="78">
        <f>SUM(E60:E62)</f>
        <v>110000</v>
      </c>
    </row>
    <row r="60" spans="1:5" ht="12.75">
      <c r="A60" s="3"/>
      <c r="B60" s="3"/>
      <c r="C60" s="28" t="s">
        <v>426</v>
      </c>
      <c r="D60" s="15" t="s">
        <v>427</v>
      </c>
      <c r="E60" s="78">
        <v>0</v>
      </c>
    </row>
    <row r="61" spans="1:5" ht="12.75">
      <c r="A61" s="3"/>
      <c r="B61" s="3"/>
      <c r="C61" s="28"/>
      <c r="D61" s="15" t="s">
        <v>428</v>
      </c>
      <c r="E61" s="78"/>
    </row>
    <row r="62" spans="1:5" ht="12.75">
      <c r="A62" s="3"/>
      <c r="B62" s="3"/>
      <c r="C62" s="28" t="s">
        <v>164</v>
      </c>
      <c r="D62" s="15" t="s">
        <v>79</v>
      </c>
      <c r="E62" s="78">
        <v>110000</v>
      </c>
    </row>
    <row r="63" spans="1:5" ht="12.75">
      <c r="A63" s="3"/>
      <c r="B63" s="3">
        <v>75056</v>
      </c>
      <c r="C63" s="28"/>
      <c r="D63" s="15" t="s">
        <v>545</v>
      </c>
      <c r="E63" s="78">
        <f>E64</f>
        <v>27056</v>
      </c>
    </row>
    <row r="64" spans="1:5" ht="12.75">
      <c r="A64" s="3"/>
      <c r="B64" s="3"/>
      <c r="C64" s="28" t="s">
        <v>184</v>
      </c>
      <c r="D64" s="15" t="s">
        <v>99</v>
      </c>
      <c r="E64" s="78">
        <v>27056</v>
      </c>
    </row>
    <row r="65" spans="1:5" ht="12.75">
      <c r="A65" s="3"/>
      <c r="B65" s="3"/>
      <c r="C65" s="28"/>
      <c r="D65" s="14" t="s">
        <v>100</v>
      </c>
      <c r="E65" s="78"/>
    </row>
    <row r="66" spans="1:5" ht="12.75">
      <c r="A66" s="3"/>
      <c r="B66" s="3"/>
      <c r="C66" s="28"/>
      <c r="D66" s="14" t="s">
        <v>101</v>
      </c>
      <c r="E66" s="78"/>
    </row>
    <row r="67" spans="1:5" ht="12.75">
      <c r="A67" s="6">
        <v>751</v>
      </c>
      <c r="D67" s="40" t="s">
        <v>141</v>
      </c>
      <c r="E67" s="69">
        <f>E69+E74</f>
        <v>149424</v>
      </c>
    </row>
    <row r="68" spans="4:5" ht="12.75">
      <c r="D68" t="s">
        <v>142</v>
      </c>
      <c r="E68" s="69"/>
    </row>
    <row r="69" spans="1:5" ht="12.75">
      <c r="A69" s="3"/>
      <c r="B69" s="3">
        <v>75101</v>
      </c>
      <c r="C69" s="28"/>
      <c r="D69" s="14" t="s">
        <v>102</v>
      </c>
      <c r="E69" s="80">
        <f>E71</f>
        <v>5603</v>
      </c>
    </row>
    <row r="70" spans="1:5" ht="12.75">
      <c r="A70" s="3"/>
      <c r="B70" s="3"/>
      <c r="C70" s="28"/>
      <c r="D70" s="15" t="s">
        <v>103</v>
      </c>
      <c r="E70" s="71"/>
    </row>
    <row r="71" spans="1:5" ht="12.75">
      <c r="A71" s="3"/>
      <c r="B71" s="3"/>
      <c r="C71" s="28" t="s">
        <v>184</v>
      </c>
      <c r="D71" s="14" t="s">
        <v>99</v>
      </c>
      <c r="E71" s="80">
        <v>5603</v>
      </c>
    </row>
    <row r="72" spans="1:5" s="14" customFormat="1" ht="12.75">
      <c r="A72" s="3"/>
      <c r="B72" s="3"/>
      <c r="C72" s="28"/>
      <c r="D72" s="14" t="s">
        <v>100</v>
      </c>
      <c r="E72" s="80"/>
    </row>
    <row r="73" spans="1:5" s="14" customFormat="1" ht="12.75">
      <c r="A73" s="3"/>
      <c r="B73" s="3"/>
      <c r="C73" s="28"/>
      <c r="D73" s="15" t="s">
        <v>101</v>
      </c>
      <c r="E73" s="80"/>
    </row>
    <row r="74" spans="1:5" s="14" customFormat="1" ht="12.75">
      <c r="A74" s="3"/>
      <c r="B74" s="3">
        <v>75107</v>
      </c>
      <c r="C74" s="28"/>
      <c r="D74" s="15" t="s">
        <v>514</v>
      </c>
      <c r="E74" s="80">
        <f>E75</f>
        <v>143821</v>
      </c>
    </row>
    <row r="75" spans="1:5" s="14" customFormat="1" ht="12.75">
      <c r="A75" s="3"/>
      <c r="B75" s="3"/>
      <c r="C75" s="28" t="s">
        <v>184</v>
      </c>
      <c r="D75" s="14" t="s">
        <v>99</v>
      </c>
      <c r="E75" s="80">
        <v>143821</v>
      </c>
    </row>
    <row r="76" spans="1:5" s="14" customFormat="1" ht="12.75">
      <c r="A76" s="3"/>
      <c r="B76" s="3"/>
      <c r="C76" s="28"/>
      <c r="D76" s="14" t="s">
        <v>100</v>
      </c>
      <c r="E76" s="80"/>
    </row>
    <row r="77" spans="1:5" s="14" customFormat="1" ht="12.75">
      <c r="A77" s="18"/>
      <c r="B77" s="18"/>
      <c r="C77" s="33"/>
      <c r="D77" s="38" t="s">
        <v>101</v>
      </c>
      <c r="E77" s="70"/>
    </row>
    <row r="78" spans="1:5" ht="12.75">
      <c r="A78" s="6">
        <v>756</v>
      </c>
      <c r="D78" s="12" t="s">
        <v>160</v>
      </c>
      <c r="E78" s="77">
        <f>SUM(+E82+E85+E110+E118+E96)</f>
        <v>53890371</v>
      </c>
    </row>
    <row r="79" ht="12.75">
      <c r="D79" s="12" t="s">
        <v>161</v>
      </c>
    </row>
    <row r="80" ht="12.75">
      <c r="D80" s="12" t="s">
        <v>162</v>
      </c>
    </row>
    <row r="81" ht="12.75">
      <c r="D81" s="12" t="s">
        <v>163</v>
      </c>
    </row>
    <row r="82" spans="2:5" ht="12.75">
      <c r="B82" s="6">
        <v>75601</v>
      </c>
      <c r="D82" s="12" t="s">
        <v>86</v>
      </c>
      <c r="E82" s="77">
        <f>E83</f>
        <v>110000</v>
      </c>
    </row>
    <row r="83" spans="3:5" ht="12.75">
      <c r="C83" s="29" t="s">
        <v>170</v>
      </c>
      <c r="D83" s="12" t="s">
        <v>347</v>
      </c>
      <c r="E83" s="77">
        <v>110000</v>
      </c>
    </row>
    <row r="84" ht="12.75">
      <c r="D84" s="12" t="s">
        <v>87</v>
      </c>
    </row>
    <row r="85" spans="2:5" ht="12.75">
      <c r="B85" s="6">
        <v>75615</v>
      </c>
      <c r="D85" s="12" t="s">
        <v>88</v>
      </c>
      <c r="E85" s="77">
        <f>SUM(E88:E95)</f>
        <v>17073270</v>
      </c>
    </row>
    <row r="86" ht="12.75">
      <c r="D86" s="12" t="s">
        <v>199</v>
      </c>
    </row>
    <row r="87" spans="4:5" ht="12.75">
      <c r="D87" t="s">
        <v>200</v>
      </c>
      <c r="E87" s="69"/>
    </row>
    <row r="88" spans="3:5" ht="12.75">
      <c r="C88" s="29" t="s">
        <v>171</v>
      </c>
      <c r="D88" s="40" t="s">
        <v>348</v>
      </c>
      <c r="E88" s="69">
        <v>16850000</v>
      </c>
    </row>
    <row r="89" spans="3:5" ht="12.75">
      <c r="C89" s="29" t="s">
        <v>172</v>
      </c>
      <c r="D89" s="40" t="s">
        <v>349</v>
      </c>
      <c r="E89" s="69">
        <v>270</v>
      </c>
    </row>
    <row r="90" spans="3:5" ht="12.75">
      <c r="C90" s="29" t="s">
        <v>173</v>
      </c>
      <c r="D90" t="s">
        <v>350</v>
      </c>
      <c r="E90" s="69">
        <v>200000</v>
      </c>
    </row>
    <row r="91" spans="3:5" ht="12.75">
      <c r="C91" s="29" t="s">
        <v>174</v>
      </c>
      <c r="D91" t="s">
        <v>351</v>
      </c>
      <c r="E91" s="69">
        <v>10000</v>
      </c>
    </row>
    <row r="92" spans="3:5" ht="12.75">
      <c r="C92" s="28" t="s">
        <v>426</v>
      </c>
      <c r="D92" s="15" t="s">
        <v>427</v>
      </c>
      <c r="E92" s="69">
        <v>3000</v>
      </c>
    </row>
    <row r="93" spans="3:5" ht="12.75">
      <c r="C93" s="28"/>
      <c r="D93" s="15" t="s">
        <v>428</v>
      </c>
      <c r="E93" s="69"/>
    </row>
    <row r="94" spans="1:5" ht="12.75">
      <c r="A94" s="3"/>
      <c r="B94" s="3"/>
      <c r="C94" s="28" t="s">
        <v>175</v>
      </c>
      <c r="D94" s="14" t="s">
        <v>353</v>
      </c>
      <c r="E94" s="80">
        <v>10000</v>
      </c>
    </row>
    <row r="95" spans="1:5" ht="12.75">
      <c r="A95" s="3"/>
      <c r="B95" s="3"/>
      <c r="C95" s="28"/>
      <c r="D95" s="42" t="s">
        <v>352</v>
      </c>
      <c r="E95" s="80"/>
    </row>
    <row r="96" spans="1:5" ht="12.75">
      <c r="A96" s="3"/>
      <c r="B96" s="3">
        <v>75616</v>
      </c>
      <c r="C96" s="28"/>
      <c r="D96" s="42" t="s">
        <v>201</v>
      </c>
      <c r="E96" s="80">
        <f>SUM(E99:E108)</f>
        <v>6472400</v>
      </c>
    </row>
    <row r="97" spans="1:5" ht="12.75">
      <c r="A97" s="3"/>
      <c r="B97" s="3"/>
      <c r="C97" s="28"/>
      <c r="D97" s="42" t="s">
        <v>202</v>
      </c>
      <c r="E97" s="80"/>
    </row>
    <row r="98" spans="1:5" ht="12.75">
      <c r="A98" s="3"/>
      <c r="B98" s="3"/>
      <c r="C98" s="28"/>
      <c r="D98" s="42" t="s">
        <v>203</v>
      </c>
      <c r="E98" s="80"/>
    </row>
    <row r="99" spans="1:5" ht="12.75">
      <c r="A99" s="3"/>
      <c r="B99" s="3"/>
      <c r="C99" s="29" t="s">
        <v>171</v>
      </c>
      <c r="D99" s="40" t="s">
        <v>348</v>
      </c>
      <c r="E99" s="80">
        <v>4600000</v>
      </c>
    </row>
    <row r="100" spans="1:5" ht="12.75">
      <c r="A100" s="3"/>
      <c r="B100" s="3"/>
      <c r="C100" s="29" t="s">
        <v>172</v>
      </c>
      <c r="D100" s="40" t="s">
        <v>349</v>
      </c>
      <c r="E100" s="80">
        <v>50000</v>
      </c>
    </row>
    <row r="101" spans="1:5" ht="12.75">
      <c r="A101" s="3"/>
      <c r="B101" s="3"/>
      <c r="C101" s="28" t="s">
        <v>176</v>
      </c>
      <c r="D101" s="42" t="s">
        <v>354</v>
      </c>
      <c r="E101" s="80">
        <v>400</v>
      </c>
    </row>
    <row r="102" spans="1:5" ht="12.75">
      <c r="A102" s="3"/>
      <c r="B102" s="3"/>
      <c r="C102" s="29" t="s">
        <v>173</v>
      </c>
      <c r="D102" t="s">
        <v>350</v>
      </c>
      <c r="E102" s="80">
        <v>380000</v>
      </c>
    </row>
    <row r="103" spans="1:5" ht="12.75">
      <c r="A103" s="3"/>
      <c r="B103" s="3"/>
      <c r="C103" s="28" t="s">
        <v>177</v>
      </c>
      <c r="D103" s="14" t="s">
        <v>355</v>
      </c>
      <c r="E103" s="80">
        <v>150000</v>
      </c>
    </row>
    <row r="104" spans="1:5" ht="12.75">
      <c r="A104" s="3"/>
      <c r="B104" s="3"/>
      <c r="C104" s="28" t="s">
        <v>178</v>
      </c>
      <c r="D104" s="42" t="s">
        <v>89</v>
      </c>
      <c r="E104" s="80">
        <v>60000</v>
      </c>
    </row>
    <row r="105" spans="1:5" ht="12.75">
      <c r="A105" s="3"/>
      <c r="B105" s="3"/>
      <c r="C105" s="29" t="s">
        <v>174</v>
      </c>
      <c r="D105" t="s">
        <v>351</v>
      </c>
      <c r="E105" s="80">
        <v>1200000</v>
      </c>
    </row>
    <row r="106" spans="1:5" ht="12.75">
      <c r="A106" s="3"/>
      <c r="B106" s="3"/>
      <c r="C106" s="28" t="s">
        <v>426</v>
      </c>
      <c r="D106" s="15" t="s">
        <v>427</v>
      </c>
      <c r="E106" s="80">
        <v>7000</v>
      </c>
    </row>
    <row r="107" spans="1:5" ht="12.75">
      <c r="A107" s="3"/>
      <c r="B107" s="3"/>
      <c r="C107" s="28"/>
      <c r="D107" s="15" t="s">
        <v>428</v>
      </c>
      <c r="E107" s="80"/>
    </row>
    <row r="108" spans="1:5" ht="12.75">
      <c r="A108" s="3"/>
      <c r="B108" s="3"/>
      <c r="C108" s="28" t="s">
        <v>175</v>
      </c>
      <c r="D108" s="14" t="s">
        <v>353</v>
      </c>
      <c r="E108" s="80">
        <v>25000</v>
      </c>
    </row>
    <row r="109" spans="1:5" ht="12.75">
      <c r="A109" s="3"/>
      <c r="B109" s="3"/>
      <c r="C109" s="28"/>
      <c r="D109" s="42" t="s">
        <v>352</v>
      </c>
      <c r="E109" s="80"/>
    </row>
    <row r="110" spans="2:5" ht="12.75">
      <c r="B110" s="6">
        <v>75618</v>
      </c>
      <c r="D110" s="12" t="s">
        <v>148</v>
      </c>
      <c r="E110" s="77">
        <f>SUM(E112:E116)</f>
        <v>1641000</v>
      </c>
    </row>
    <row r="111" ht="12.75">
      <c r="D111" s="12" t="s">
        <v>149</v>
      </c>
    </row>
    <row r="112" spans="3:5" ht="12.75">
      <c r="C112" s="29" t="s">
        <v>179</v>
      </c>
      <c r="D112" s="12" t="s">
        <v>90</v>
      </c>
      <c r="E112" s="77">
        <v>450000</v>
      </c>
    </row>
    <row r="113" spans="3:5" ht="12.75">
      <c r="C113" s="29" t="s">
        <v>180</v>
      </c>
      <c r="D113" s="12" t="s">
        <v>151</v>
      </c>
      <c r="E113" s="77">
        <v>620000</v>
      </c>
    </row>
    <row r="114" spans="1:5" ht="12.75">
      <c r="A114" s="44"/>
      <c r="B114" s="44"/>
      <c r="C114" s="36" t="s">
        <v>204</v>
      </c>
      <c r="D114" s="45" t="s">
        <v>243</v>
      </c>
      <c r="E114" s="81">
        <v>570000</v>
      </c>
    </row>
    <row r="115" ht="12.75">
      <c r="D115" s="12" t="s">
        <v>244</v>
      </c>
    </row>
    <row r="116" spans="3:5" ht="12.75">
      <c r="C116" s="28" t="s">
        <v>426</v>
      </c>
      <c r="D116" s="15" t="s">
        <v>427</v>
      </c>
      <c r="E116" s="77">
        <v>1000</v>
      </c>
    </row>
    <row r="117" spans="3:4" ht="12.75">
      <c r="C117" s="28"/>
      <c r="D117" s="15" t="s">
        <v>428</v>
      </c>
    </row>
    <row r="118" spans="1:5" ht="12.75">
      <c r="A118" s="3"/>
      <c r="B118" s="3">
        <v>75621</v>
      </c>
      <c r="C118" s="28"/>
      <c r="D118" s="15" t="s">
        <v>91</v>
      </c>
      <c r="E118" s="78">
        <f>SUM(E120:E121)</f>
        <v>28593701</v>
      </c>
    </row>
    <row r="119" spans="1:5" ht="12.75">
      <c r="A119" s="3"/>
      <c r="B119" s="3"/>
      <c r="C119" s="28"/>
      <c r="D119" s="15" t="s">
        <v>92</v>
      </c>
      <c r="E119" s="78"/>
    </row>
    <row r="120" spans="1:5" ht="12.75">
      <c r="A120" s="3"/>
      <c r="B120" s="3"/>
      <c r="C120" s="28" t="s">
        <v>181</v>
      </c>
      <c r="D120" s="15" t="s">
        <v>86</v>
      </c>
      <c r="E120" s="78">
        <v>27243701</v>
      </c>
    </row>
    <row r="121" spans="1:5" ht="12.75">
      <c r="A121" s="18"/>
      <c r="B121" s="18"/>
      <c r="C121" s="33" t="s">
        <v>182</v>
      </c>
      <c r="D121" s="38" t="s">
        <v>356</v>
      </c>
      <c r="E121" s="79">
        <v>1350000</v>
      </c>
    </row>
    <row r="122" spans="1:5" ht="12.75">
      <c r="A122" s="6">
        <v>758</v>
      </c>
      <c r="D122" s="12" t="s">
        <v>93</v>
      </c>
      <c r="E122" s="77">
        <f>E123+E126+E133</f>
        <v>19212829</v>
      </c>
    </row>
    <row r="123" spans="2:5" ht="12.75">
      <c r="B123" s="6">
        <v>75801</v>
      </c>
      <c r="D123" s="12" t="s">
        <v>94</v>
      </c>
      <c r="E123" s="77">
        <f>E125</f>
        <v>18709786</v>
      </c>
    </row>
    <row r="124" ht="12.75">
      <c r="D124" s="12" t="s">
        <v>95</v>
      </c>
    </row>
    <row r="125" spans="3:5" ht="12.75">
      <c r="C125" s="29" t="s">
        <v>183</v>
      </c>
      <c r="D125" s="12" t="s">
        <v>96</v>
      </c>
      <c r="E125" s="77">
        <v>18709786</v>
      </c>
    </row>
    <row r="126" spans="1:5" ht="12.75">
      <c r="A126" s="3"/>
      <c r="B126" s="3">
        <v>75814</v>
      </c>
      <c r="C126" s="28"/>
      <c r="D126" s="15" t="s">
        <v>97</v>
      </c>
      <c r="E126" s="78">
        <f>SUM(E127:E131)</f>
        <v>386203</v>
      </c>
    </row>
    <row r="127" spans="1:5" ht="12.75">
      <c r="A127" s="3"/>
      <c r="B127" s="3"/>
      <c r="C127" s="28" t="s">
        <v>168</v>
      </c>
      <c r="D127" s="15" t="s">
        <v>357</v>
      </c>
      <c r="E127" s="78">
        <v>90826</v>
      </c>
    </row>
    <row r="128" spans="1:5" ht="12.75">
      <c r="A128" s="3"/>
      <c r="B128" s="3"/>
      <c r="C128" s="28" t="s">
        <v>520</v>
      </c>
      <c r="D128" s="15" t="s">
        <v>521</v>
      </c>
      <c r="E128" s="78">
        <v>132467</v>
      </c>
    </row>
    <row r="129" spans="1:5" ht="12.75">
      <c r="A129" s="3"/>
      <c r="B129" s="3"/>
      <c r="C129" s="28" t="s">
        <v>536</v>
      </c>
      <c r="D129" s="15" t="s">
        <v>539</v>
      </c>
      <c r="E129" s="78">
        <v>108353</v>
      </c>
    </row>
    <row r="130" spans="1:5" ht="12.75">
      <c r="A130" s="3"/>
      <c r="B130" s="3"/>
      <c r="C130" s="28"/>
      <c r="D130" s="15" t="s">
        <v>537</v>
      </c>
      <c r="E130" s="78"/>
    </row>
    <row r="131" spans="1:5" ht="12.75">
      <c r="A131" s="3"/>
      <c r="B131" s="3"/>
      <c r="C131" s="28" t="s">
        <v>538</v>
      </c>
      <c r="D131" s="15" t="s">
        <v>539</v>
      </c>
      <c r="E131" s="78">
        <v>54557</v>
      </c>
    </row>
    <row r="132" spans="1:5" ht="12.75">
      <c r="A132" s="3"/>
      <c r="B132" s="3"/>
      <c r="C132" s="28"/>
      <c r="D132" s="15" t="s">
        <v>537</v>
      </c>
      <c r="E132" s="78"/>
    </row>
    <row r="133" spans="1:5" ht="12.75">
      <c r="A133" s="3"/>
      <c r="B133" s="3">
        <v>75831</v>
      </c>
      <c r="C133" s="28"/>
      <c r="D133" s="15" t="s">
        <v>263</v>
      </c>
      <c r="E133" s="78">
        <f>E134</f>
        <v>116840</v>
      </c>
    </row>
    <row r="134" spans="1:5" ht="12.75">
      <c r="A134" s="18"/>
      <c r="B134" s="18"/>
      <c r="C134" s="33" t="s">
        <v>183</v>
      </c>
      <c r="D134" s="38" t="s">
        <v>96</v>
      </c>
      <c r="E134" s="79">
        <v>116840</v>
      </c>
    </row>
    <row r="135" spans="1:5" ht="12.75">
      <c r="A135" s="3">
        <v>801</v>
      </c>
      <c r="B135" s="3"/>
      <c r="C135" s="28"/>
      <c r="D135" s="15" t="s">
        <v>295</v>
      </c>
      <c r="E135" s="78">
        <f>E136+E150+E157+E163</f>
        <v>2930644.85</v>
      </c>
    </row>
    <row r="136" spans="1:7" ht="12.75">
      <c r="A136" s="3"/>
      <c r="B136" s="3">
        <v>80101</v>
      </c>
      <c r="C136" s="28"/>
      <c r="D136" s="15" t="s">
        <v>2</v>
      </c>
      <c r="E136" s="78">
        <f>SUM(E137:E147)</f>
        <v>183026</v>
      </c>
      <c r="G136" s="69"/>
    </row>
    <row r="137" spans="1:7" ht="12.75">
      <c r="A137" s="3"/>
      <c r="B137" s="3"/>
      <c r="C137" s="28" t="s">
        <v>522</v>
      </c>
      <c r="D137" s="15" t="s">
        <v>497</v>
      </c>
      <c r="E137" s="78">
        <v>175000</v>
      </c>
      <c r="G137" s="69"/>
    </row>
    <row r="138" spans="1:7" ht="12.75">
      <c r="A138" s="3"/>
      <c r="B138" s="3"/>
      <c r="C138" s="28"/>
      <c r="D138" s="15" t="s">
        <v>478</v>
      </c>
      <c r="E138" s="78"/>
      <c r="G138" s="69"/>
    </row>
    <row r="139" spans="1:7" ht="12.75">
      <c r="A139" s="3"/>
      <c r="B139" s="3"/>
      <c r="C139" s="28"/>
      <c r="D139" s="15" t="s">
        <v>479</v>
      </c>
      <c r="E139" s="78"/>
      <c r="G139" s="69"/>
    </row>
    <row r="140" spans="1:7" ht="12.75">
      <c r="A140" s="3"/>
      <c r="B140" s="3"/>
      <c r="C140" s="28"/>
      <c r="D140" s="15" t="s">
        <v>480</v>
      </c>
      <c r="E140" s="78"/>
      <c r="G140" s="69"/>
    </row>
    <row r="141" spans="1:7" ht="12.75">
      <c r="A141" s="3"/>
      <c r="B141" s="3"/>
      <c r="C141" s="28" t="s">
        <v>527</v>
      </c>
      <c r="D141" s="15" t="s">
        <v>497</v>
      </c>
      <c r="E141" s="78">
        <v>0</v>
      </c>
      <c r="G141" s="69"/>
    </row>
    <row r="142" spans="1:7" ht="12.75">
      <c r="A142" s="3"/>
      <c r="B142" s="3"/>
      <c r="C142" s="28"/>
      <c r="D142" s="15" t="s">
        <v>478</v>
      </c>
      <c r="E142" s="78"/>
      <c r="G142" s="69"/>
    </row>
    <row r="143" spans="1:7" ht="12.75">
      <c r="A143" s="3"/>
      <c r="B143" s="3"/>
      <c r="C143" s="28"/>
      <c r="D143" s="15" t="s">
        <v>479</v>
      </c>
      <c r="E143" s="78"/>
      <c r="G143" s="69"/>
    </row>
    <row r="144" spans="1:7" ht="12.75">
      <c r="A144" s="3"/>
      <c r="B144" s="3"/>
      <c r="C144" s="28"/>
      <c r="D144" s="15" t="s">
        <v>480</v>
      </c>
      <c r="E144" s="78"/>
      <c r="G144" s="69"/>
    </row>
    <row r="145" spans="1:7" ht="12.75">
      <c r="A145" s="3"/>
      <c r="B145" s="3"/>
      <c r="C145" s="28" t="s">
        <v>540</v>
      </c>
      <c r="D145" s="15" t="s">
        <v>541</v>
      </c>
      <c r="E145" s="78">
        <v>1726</v>
      </c>
      <c r="G145" s="69"/>
    </row>
    <row r="146" spans="1:7" ht="12.75">
      <c r="A146" s="3"/>
      <c r="B146" s="3"/>
      <c r="C146" s="28"/>
      <c r="D146" s="15" t="s">
        <v>542</v>
      </c>
      <c r="E146" s="78"/>
      <c r="G146" s="69"/>
    </row>
    <row r="147" spans="1:5" ht="12.75">
      <c r="A147" s="3"/>
      <c r="B147" s="3"/>
      <c r="C147" s="28" t="s">
        <v>340</v>
      </c>
      <c r="D147" s="15" t="s">
        <v>336</v>
      </c>
      <c r="E147" s="78">
        <v>6300</v>
      </c>
    </row>
    <row r="148" spans="1:5" ht="12.75">
      <c r="A148" s="3"/>
      <c r="B148" s="3"/>
      <c r="C148" s="28"/>
      <c r="D148" s="15" t="s">
        <v>337</v>
      </c>
      <c r="E148" s="78"/>
    </row>
    <row r="149" spans="1:5" ht="12.75">
      <c r="A149" s="3"/>
      <c r="B149" s="3"/>
      <c r="C149" s="28"/>
      <c r="D149" s="15" t="s">
        <v>338</v>
      </c>
      <c r="E149" s="78"/>
    </row>
    <row r="150" spans="1:5" ht="12.75">
      <c r="A150" s="3"/>
      <c r="B150" s="3">
        <v>80104</v>
      </c>
      <c r="C150" s="28"/>
      <c r="D150" s="15" t="s">
        <v>299</v>
      </c>
      <c r="E150" s="78">
        <f>SUM(E151:E156)</f>
        <v>2503823</v>
      </c>
    </row>
    <row r="151" spans="1:5" ht="12.75">
      <c r="A151" s="3"/>
      <c r="B151" s="3"/>
      <c r="C151" s="29" t="s">
        <v>164</v>
      </c>
      <c r="D151" s="12" t="s">
        <v>79</v>
      </c>
      <c r="E151" s="78">
        <v>400000</v>
      </c>
    </row>
    <row r="152" spans="1:5" ht="12.75">
      <c r="A152" s="3"/>
      <c r="B152" s="3"/>
      <c r="C152" s="28" t="s">
        <v>191</v>
      </c>
      <c r="D152" s="15" t="s">
        <v>429</v>
      </c>
      <c r="E152" s="78">
        <v>1253823</v>
      </c>
    </row>
    <row r="153" spans="1:5" ht="12.75">
      <c r="A153" s="3"/>
      <c r="B153" s="3"/>
      <c r="C153" s="28"/>
      <c r="D153" s="15" t="s">
        <v>192</v>
      </c>
      <c r="E153" s="78"/>
    </row>
    <row r="154" spans="1:5" ht="12.75">
      <c r="A154" s="3"/>
      <c r="B154" s="3"/>
      <c r="C154" s="28" t="s">
        <v>314</v>
      </c>
      <c r="D154" s="15" t="s">
        <v>315</v>
      </c>
      <c r="E154" s="78">
        <v>850000</v>
      </c>
    </row>
    <row r="155" spans="1:5" ht="12.75">
      <c r="A155" s="3"/>
      <c r="B155" s="3"/>
      <c r="C155" s="28"/>
      <c r="D155" s="15" t="s">
        <v>316</v>
      </c>
      <c r="E155" s="78"/>
    </row>
    <row r="156" spans="1:5" ht="12.75">
      <c r="A156" s="3"/>
      <c r="B156" s="3"/>
      <c r="C156" s="28"/>
      <c r="D156" s="15" t="s">
        <v>317</v>
      </c>
      <c r="E156" s="78"/>
    </row>
    <row r="157" spans="1:5" ht="12.75">
      <c r="A157" s="3"/>
      <c r="B157" s="3">
        <v>80153</v>
      </c>
      <c r="C157" s="28"/>
      <c r="D157" s="15" t="s">
        <v>550</v>
      </c>
      <c r="E157" s="78">
        <f>E160</f>
        <v>241295.85</v>
      </c>
    </row>
    <row r="158" spans="1:5" ht="12.75">
      <c r="A158" s="3"/>
      <c r="B158" s="3"/>
      <c r="C158" s="28"/>
      <c r="D158" s="15" t="s">
        <v>551</v>
      </c>
      <c r="E158" s="78"/>
    </row>
    <row r="159" spans="1:5" ht="12.75">
      <c r="A159" s="3"/>
      <c r="B159" s="3"/>
      <c r="C159" s="28"/>
      <c r="D159" s="15" t="s">
        <v>552</v>
      </c>
      <c r="E159" s="78"/>
    </row>
    <row r="160" spans="1:5" ht="12.75">
      <c r="A160" s="3"/>
      <c r="B160" s="3"/>
      <c r="C160" s="28" t="s">
        <v>184</v>
      </c>
      <c r="D160" s="15" t="s">
        <v>99</v>
      </c>
      <c r="E160" s="78">
        <v>241295.85</v>
      </c>
    </row>
    <row r="161" spans="1:5" ht="12.75">
      <c r="A161" s="3"/>
      <c r="B161" s="3"/>
      <c r="C161" s="28"/>
      <c r="D161" s="15" t="s">
        <v>100</v>
      </c>
      <c r="E161" s="78"/>
    </row>
    <row r="162" spans="1:5" ht="12.75">
      <c r="A162" s="3"/>
      <c r="B162" s="3"/>
      <c r="C162" s="28"/>
      <c r="D162" s="15" t="s">
        <v>101</v>
      </c>
      <c r="E162" s="78"/>
    </row>
    <row r="163" spans="1:5" ht="12.75">
      <c r="A163" s="3"/>
      <c r="B163" s="3">
        <v>80195</v>
      </c>
      <c r="C163" s="28"/>
      <c r="D163" s="15" t="s">
        <v>1</v>
      </c>
      <c r="E163" s="78">
        <f>E164</f>
        <v>2500</v>
      </c>
    </row>
    <row r="164" spans="1:5" ht="12.75">
      <c r="A164" s="3"/>
      <c r="B164" s="3"/>
      <c r="C164" s="28" t="s">
        <v>556</v>
      </c>
      <c r="D164" s="15" t="s">
        <v>557</v>
      </c>
      <c r="E164" s="78">
        <v>2500</v>
      </c>
    </row>
    <row r="165" spans="1:5" ht="12.75">
      <c r="A165" s="3"/>
      <c r="B165" s="3"/>
      <c r="C165" s="28"/>
      <c r="D165" s="15" t="s">
        <v>558</v>
      </c>
      <c r="E165" s="78"/>
    </row>
    <row r="166" spans="1:5" ht="12.75">
      <c r="A166" s="18"/>
      <c r="B166" s="18"/>
      <c r="C166" s="33"/>
      <c r="D166" s="38" t="s">
        <v>559</v>
      </c>
      <c r="E166" s="79"/>
    </row>
    <row r="167" spans="1:5" ht="12.75">
      <c r="A167" s="3">
        <v>851</v>
      </c>
      <c r="B167" s="3"/>
      <c r="C167" s="28"/>
      <c r="D167" s="15" t="s">
        <v>528</v>
      </c>
      <c r="E167" s="78">
        <f>E168</f>
        <v>6000</v>
      </c>
    </row>
    <row r="168" spans="1:5" ht="12.75">
      <c r="A168" s="3"/>
      <c r="B168" s="3">
        <v>85195</v>
      </c>
      <c r="C168" s="28"/>
      <c r="D168" s="15" t="s">
        <v>1</v>
      </c>
      <c r="E168" s="78">
        <f>E169</f>
        <v>6000</v>
      </c>
    </row>
    <row r="169" spans="1:5" ht="12.75">
      <c r="A169" s="3"/>
      <c r="B169" s="3"/>
      <c r="C169" s="29" t="s">
        <v>184</v>
      </c>
      <c r="D169" s="12" t="s">
        <v>99</v>
      </c>
      <c r="E169" s="78">
        <v>6000</v>
      </c>
    </row>
    <row r="170" spans="1:5" ht="12.75">
      <c r="A170" s="3"/>
      <c r="B170" s="3"/>
      <c r="C170" s="28"/>
      <c r="D170" s="15" t="s">
        <v>100</v>
      </c>
      <c r="E170" s="78"/>
    </row>
    <row r="171" spans="1:5" ht="12.75">
      <c r="A171" s="18"/>
      <c r="B171" s="18"/>
      <c r="C171" s="33"/>
      <c r="D171" s="38" t="s">
        <v>101</v>
      </c>
      <c r="E171" s="79"/>
    </row>
    <row r="172" spans="1:5" ht="12.75">
      <c r="A172" s="6">
        <v>852</v>
      </c>
      <c r="D172" s="12" t="s">
        <v>186</v>
      </c>
      <c r="E172" s="78">
        <f>E189+E200+E173+E184+E197+E206+E193+E215+E180</f>
        <v>2690201.5</v>
      </c>
    </row>
    <row r="173" spans="2:5" ht="12.75">
      <c r="B173" s="6">
        <v>85203</v>
      </c>
      <c r="D173" s="12" t="s">
        <v>152</v>
      </c>
      <c r="E173" s="78">
        <f>SUM(E174:E179)</f>
        <v>420700</v>
      </c>
    </row>
    <row r="174" spans="3:5" ht="12.75">
      <c r="C174" s="29" t="s">
        <v>184</v>
      </c>
      <c r="D174" s="12" t="s">
        <v>99</v>
      </c>
      <c r="E174" s="78">
        <v>420600</v>
      </c>
    </row>
    <row r="175" spans="4:5" ht="12.75">
      <c r="D175" s="12" t="s">
        <v>100</v>
      </c>
      <c r="E175" s="78"/>
    </row>
    <row r="176" spans="4:5" ht="12.75">
      <c r="D176" s="12" t="s">
        <v>101</v>
      </c>
      <c r="E176" s="78"/>
    </row>
    <row r="177" spans="3:5" ht="12.75">
      <c r="C177" s="28" t="s">
        <v>195</v>
      </c>
      <c r="D177" s="15" t="s">
        <v>196</v>
      </c>
      <c r="E177" s="78">
        <v>100</v>
      </c>
    </row>
    <row r="178" spans="3:5" ht="12.75">
      <c r="C178" s="28"/>
      <c r="D178" s="15" t="s">
        <v>268</v>
      </c>
      <c r="E178" s="78"/>
    </row>
    <row r="179" spans="3:5" ht="12.75">
      <c r="C179" s="28"/>
      <c r="D179" s="15" t="s">
        <v>197</v>
      </c>
      <c r="E179" s="78"/>
    </row>
    <row r="180" spans="2:5" ht="12.75">
      <c r="B180" s="6">
        <v>85205</v>
      </c>
      <c r="C180" s="28"/>
      <c r="D180" s="15" t="s">
        <v>543</v>
      </c>
      <c r="E180" s="78">
        <f>E181</f>
        <v>21038</v>
      </c>
    </row>
    <row r="181" spans="3:5" ht="12.75">
      <c r="C181" s="28" t="s">
        <v>492</v>
      </c>
      <c r="D181" s="15" t="s">
        <v>493</v>
      </c>
      <c r="E181" s="78">
        <v>21038</v>
      </c>
    </row>
    <row r="182" spans="3:5" ht="12.75">
      <c r="C182" s="28"/>
      <c r="D182" s="15" t="s">
        <v>494</v>
      </c>
      <c r="E182" s="78"/>
    </row>
    <row r="183" spans="3:5" ht="12.75">
      <c r="C183" s="28"/>
      <c r="D183" s="15" t="s">
        <v>495</v>
      </c>
      <c r="E183" s="78"/>
    </row>
    <row r="184" spans="1:5" ht="12.75">
      <c r="A184"/>
      <c r="B184" s="6">
        <v>85213</v>
      </c>
      <c r="C184" s="28"/>
      <c r="D184" s="15" t="s">
        <v>123</v>
      </c>
      <c r="E184" s="78">
        <f>SUM(E187:E188)</f>
        <v>70000</v>
      </c>
    </row>
    <row r="185" spans="1:5" ht="12.75">
      <c r="A185"/>
      <c r="D185" s="12" t="s">
        <v>472</v>
      </c>
      <c r="E185" s="78"/>
    </row>
    <row r="186" spans="1:5" ht="12.75">
      <c r="A186"/>
      <c r="D186" s="12" t="s">
        <v>473</v>
      </c>
      <c r="E186" s="78"/>
    </row>
    <row r="187" spans="3:5" ht="12.75">
      <c r="C187" s="28" t="s">
        <v>191</v>
      </c>
      <c r="D187" s="15" t="s">
        <v>429</v>
      </c>
      <c r="E187" s="78">
        <v>70000</v>
      </c>
    </row>
    <row r="188" spans="3:5" ht="12.75">
      <c r="C188" s="28"/>
      <c r="D188" s="15" t="s">
        <v>192</v>
      </c>
      <c r="E188" s="78"/>
    </row>
    <row r="189" spans="1:5" ht="12.75">
      <c r="A189" s="3"/>
      <c r="B189" s="6">
        <v>85214</v>
      </c>
      <c r="D189" s="12" t="s">
        <v>474</v>
      </c>
      <c r="E189" s="78">
        <f>SUM(E191:E192)</f>
        <v>533333</v>
      </c>
    </row>
    <row r="190" spans="1:5" ht="12.75">
      <c r="A190" s="3"/>
      <c r="D190" s="12" t="s">
        <v>475</v>
      </c>
      <c r="E190" s="78"/>
    </row>
    <row r="191" spans="1:5" ht="12.75">
      <c r="A191" s="3"/>
      <c r="B191" s="3"/>
      <c r="C191" s="28" t="s">
        <v>191</v>
      </c>
      <c r="D191" s="15" t="s">
        <v>429</v>
      </c>
      <c r="E191" s="78">
        <v>533333</v>
      </c>
    </row>
    <row r="192" spans="1:5" ht="12.75">
      <c r="A192" s="3"/>
      <c r="B192" s="3"/>
      <c r="C192" s="28"/>
      <c r="D192" s="15" t="s">
        <v>192</v>
      </c>
      <c r="E192" s="78"/>
    </row>
    <row r="193" spans="1:5" ht="12.75">
      <c r="A193" s="3"/>
      <c r="B193" s="3">
        <v>85215</v>
      </c>
      <c r="C193" s="28"/>
      <c r="D193" s="15" t="s">
        <v>488</v>
      </c>
      <c r="E193" s="78">
        <f>E194</f>
        <v>3200</v>
      </c>
    </row>
    <row r="194" spans="1:5" ht="12.75">
      <c r="A194" s="3"/>
      <c r="B194" s="3"/>
      <c r="C194" s="29" t="s">
        <v>184</v>
      </c>
      <c r="D194" s="12" t="s">
        <v>99</v>
      </c>
      <c r="E194" s="78">
        <v>3200</v>
      </c>
    </row>
    <row r="195" spans="1:5" ht="12.75">
      <c r="A195" s="3"/>
      <c r="B195" s="3"/>
      <c r="D195" s="12" t="s">
        <v>100</v>
      </c>
      <c r="E195" s="78"/>
    </row>
    <row r="196" spans="1:5" ht="12.75">
      <c r="A196" s="3"/>
      <c r="B196" s="3"/>
      <c r="D196" s="12" t="s">
        <v>101</v>
      </c>
      <c r="E196" s="78"/>
    </row>
    <row r="197" spans="1:5" ht="12.75">
      <c r="A197" s="3"/>
      <c r="B197" s="3">
        <v>85216</v>
      </c>
      <c r="C197" s="28"/>
      <c r="D197" s="15" t="s">
        <v>262</v>
      </c>
      <c r="E197" s="78">
        <f>SUM(E198:E199)</f>
        <v>797591</v>
      </c>
    </row>
    <row r="198" spans="1:5" ht="12.75">
      <c r="A198" s="3"/>
      <c r="B198" s="3"/>
      <c r="C198" s="28" t="s">
        <v>191</v>
      </c>
      <c r="D198" s="15" t="s">
        <v>429</v>
      </c>
      <c r="E198" s="78">
        <v>797591</v>
      </c>
    </row>
    <row r="199" spans="1:5" ht="12.75">
      <c r="A199" s="3"/>
      <c r="B199" s="3"/>
      <c r="C199" s="28"/>
      <c r="D199" s="15" t="s">
        <v>192</v>
      </c>
      <c r="E199" s="78"/>
    </row>
    <row r="200" spans="1:5" ht="12.75">
      <c r="A200" s="3"/>
      <c r="B200" s="3">
        <v>85219</v>
      </c>
      <c r="C200" s="28"/>
      <c r="D200" s="15" t="s">
        <v>43</v>
      </c>
      <c r="E200" s="78">
        <f>SUM(E201:E204)</f>
        <v>250401</v>
      </c>
    </row>
    <row r="201" spans="1:5" ht="12.75">
      <c r="A201" s="3"/>
      <c r="B201" s="3"/>
      <c r="C201" s="29" t="s">
        <v>184</v>
      </c>
      <c r="D201" s="12" t="s">
        <v>99</v>
      </c>
      <c r="E201" s="78">
        <v>12180</v>
      </c>
    </row>
    <row r="202" spans="1:5" ht="12.75">
      <c r="A202" s="3"/>
      <c r="B202" s="3"/>
      <c r="D202" s="12" t="s">
        <v>100</v>
      </c>
      <c r="E202" s="78"/>
    </row>
    <row r="203" spans="1:5" ht="12.75">
      <c r="A203" s="3"/>
      <c r="B203" s="3"/>
      <c r="D203" s="12" t="s">
        <v>101</v>
      </c>
      <c r="E203" s="78"/>
    </row>
    <row r="204" spans="1:5" ht="12.75">
      <c r="A204" s="3"/>
      <c r="B204" s="3"/>
      <c r="C204" s="28" t="s">
        <v>191</v>
      </c>
      <c r="D204" s="15" t="s">
        <v>429</v>
      </c>
      <c r="E204" s="78">
        <v>238221</v>
      </c>
    </row>
    <row r="205" spans="1:5" ht="12.75">
      <c r="A205" s="3"/>
      <c r="B205" s="3"/>
      <c r="C205" s="28"/>
      <c r="D205" s="15" t="s">
        <v>192</v>
      </c>
      <c r="E205" s="78"/>
    </row>
    <row r="206" spans="1:5" ht="12.75">
      <c r="A206" s="3"/>
      <c r="B206" s="3">
        <v>85228</v>
      </c>
      <c r="C206" s="28"/>
      <c r="D206" s="15" t="s">
        <v>298</v>
      </c>
      <c r="E206" s="78">
        <f>SUM(E207:E213)</f>
        <v>473938.5</v>
      </c>
    </row>
    <row r="207" spans="1:5" ht="12.75">
      <c r="A207" s="3"/>
      <c r="B207" s="3"/>
      <c r="C207" s="29" t="s">
        <v>184</v>
      </c>
      <c r="D207" s="12" t="s">
        <v>99</v>
      </c>
      <c r="E207" s="78">
        <v>207100</v>
      </c>
    </row>
    <row r="208" spans="1:5" ht="12.75">
      <c r="A208" s="3"/>
      <c r="B208" s="3"/>
      <c r="C208" s="28"/>
      <c r="D208" s="15" t="s">
        <v>100</v>
      </c>
      <c r="E208" s="78"/>
    </row>
    <row r="209" spans="1:5" ht="12.75">
      <c r="A209" s="3"/>
      <c r="B209" s="3"/>
      <c r="C209" s="28"/>
      <c r="D209" s="15" t="s">
        <v>101</v>
      </c>
      <c r="E209" s="78"/>
    </row>
    <row r="210" spans="1:5" ht="12.75">
      <c r="A210" s="3"/>
      <c r="B210" s="3"/>
      <c r="C210" s="28" t="s">
        <v>191</v>
      </c>
      <c r="D210" s="15" t="s">
        <v>429</v>
      </c>
      <c r="E210" s="78">
        <v>266535.5</v>
      </c>
    </row>
    <row r="211" spans="1:5" ht="12.75">
      <c r="A211" s="3"/>
      <c r="B211" s="3"/>
      <c r="C211" s="28"/>
      <c r="D211" s="15" t="s">
        <v>192</v>
      </c>
      <c r="E211" s="78"/>
    </row>
    <row r="212" spans="1:5" ht="12.75">
      <c r="A212" s="3"/>
      <c r="B212" s="3"/>
      <c r="C212" s="28" t="s">
        <v>195</v>
      </c>
      <c r="D212" s="15" t="s">
        <v>196</v>
      </c>
      <c r="E212" s="78">
        <v>303</v>
      </c>
    </row>
    <row r="213" spans="1:5" ht="12.75">
      <c r="A213" s="3"/>
      <c r="B213" s="3"/>
      <c r="C213" s="28"/>
      <c r="D213" s="15" t="s">
        <v>268</v>
      </c>
      <c r="E213" s="78"/>
    </row>
    <row r="214" spans="1:5" ht="12.75">
      <c r="A214" s="3"/>
      <c r="B214" s="3"/>
      <c r="C214" s="28"/>
      <c r="D214" s="15" t="s">
        <v>197</v>
      </c>
      <c r="E214" s="78"/>
    </row>
    <row r="215" spans="1:5" ht="12.75">
      <c r="A215" s="3"/>
      <c r="B215" s="3">
        <v>85230</v>
      </c>
      <c r="C215" s="28"/>
      <c r="D215" s="15" t="s">
        <v>518</v>
      </c>
      <c r="E215" s="78">
        <f>E216</f>
        <v>120000</v>
      </c>
    </row>
    <row r="216" spans="1:5" ht="12.75">
      <c r="A216" s="3"/>
      <c r="B216" s="3"/>
      <c r="C216" s="28" t="s">
        <v>191</v>
      </c>
      <c r="D216" s="15" t="s">
        <v>429</v>
      </c>
      <c r="E216" s="78">
        <v>120000</v>
      </c>
    </row>
    <row r="217" spans="1:5" ht="12.75">
      <c r="A217" s="18"/>
      <c r="B217" s="18"/>
      <c r="C217" s="33"/>
      <c r="D217" s="38" t="s">
        <v>192</v>
      </c>
      <c r="E217" s="79"/>
    </row>
    <row r="218" spans="1:5" ht="12.75">
      <c r="A218" s="3">
        <v>854</v>
      </c>
      <c r="B218" s="3"/>
      <c r="C218" s="28"/>
      <c r="D218" s="15" t="s">
        <v>529</v>
      </c>
      <c r="E218" s="78">
        <f>E219</f>
        <v>53254</v>
      </c>
    </row>
    <row r="219" spans="1:5" ht="12.75">
      <c r="A219" s="3"/>
      <c r="B219" s="3">
        <v>85415</v>
      </c>
      <c r="C219" s="28"/>
      <c r="D219" s="15" t="s">
        <v>410</v>
      </c>
      <c r="E219" s="78">
        <f>SUM(E220:E222)</f>
        <v>53254</v>
      </c>
    </row>
    <row r="220" spans="1:5" ht="12.75">
      <c r="A220" s="3"/>
      <c r="B220" s="3"/>
      <c r="C220" s="28" t="s">
        <v>191</v>
      </c>
      <c r="D220" s="15" t="s">
        <v>429</v>
      </c>
      <c r="E220" s="78">
        <v>32354</v>
      </c>
    </row>
    <row r="221" spans="1:5" ht="12.75">
      <c r="A221" s="3"/>
      <c r="B221" s="3"/>
      <c r="C221" s="28"/>
      <c r="D221" s="15" t="s">
        <v>192</v>
      </c>
      <c r="E221" s="78"/>
    </row>
    <row r="222" spans="1:5" ht="12.75">
      <c r="A222" s="3"/>
      <c r="B222" s="3"/>
      <c r="C222" s="28" t="s">
        <v>561</v>
      </c>
      <c r="D222" s="15" t="s">
        <v>562</v>
      </c>
      <c r="E222" s="78">
        <v>20900</v>
      </c>
    </row>
    <row r="223" spans="1:5" ht="12.75">
      <c r="A223" s="3"/>
      <c r="B223" s="3"/>
      <c r="C223" s="28"/>
      <c r="D223" s="15" t="s">
        <v>563</v>
      </c>
      <c r="E223" s="78"/>
    </row>
    <row r="224" spans="1:5" ht="12.75">
      <c r="A224" s="3"/>
      <c r="B224" s="3"/>
      <c r="C224" s="28"/>
      <c r="D224" s="15" t="s">
        <v>564</v>
      </c>
      <c r="E224" s="78"/>
    </row>
    <row r="225" spans="1:5" ht="12.75">
      <c r="A225" s="18"/>
      <c r="B225" s="18"/>
      <c r="C225" s="33"/>
      <c r="D225" s="38" t="s">
        <v>565</v>
      </c>
      <c r="E225" s="79"/>
    </row>
    <row r="226" spans="1:5" ht="12.75">
      <c r="A226" s="3">
        <v>855</v>
      </c>
      <c r="B226" s="3"/>
      <c r="C226" s="28"/>
      <c r="D226" s="15" t="s">
        <v>396</v>
      </c>
      <c r="E226" s="78">
        <f>E227+E242+E267+J252+E271+E259+E263</f>
        <v>33927792</v>
      </c>
    </row>
    <row r="227" spans="1:5" ht="12.75">
      <c r="A227" s="3"/>
      <c r="B227" s="6">
        <v>85501</v>
      </c>
      <c r="C227" s="28"/>
      <c r="D227" s="122" t="s">
        <v>388</v>
      </c>
      <c r="E227" s="78">
        <f>SUM(E228:E237)</f>
        <v>25044608</v>
      </c>
    </row>
    <row r="228" spans="1:5" ht="12.75">
      <c r="A228" s="3"/>
      <c r="C228" s="29" t="s">
        <v>267</v>
      </c>
      <c r="D228" s="12" t="s">
        <v>359</v>
      </c>
      <c r="E228" s="78">
        <v>2100</v>
      </c>
    </row>
    <row r="229" spans="1:5" ht="12.75">
      <c r="A229" s="3"/>
      <c r="D229" s="12" t="s">
        <v>358</v>
      </c>
      <c r="E229" s="78"/>
    </row>
    <row r="230" spans="1:5" ht="12.75">
      <c r="A230" s="3"/>
      <c r="D230" s="12" t="s">
        <v>281</v>
      </c>
      <c r="E230" s="78"/>
    </row>
    <row r="231" spans="1:5" ht="12.75">
      <c r="A231" s="3"/>
      <c r="D231" s="12" t="s">
        <v>282</v>
      </c>
      <c r="E231" s="78"/>
    </row>
    <row r="232" spans="1:5" ht="12.75">
      <c r="A232" s="3"/>
      <c r="B232" s="3"/>
      <c r="C232" s="28" t="s">
        <v>389</v>
      </c>
      <c r="D232" s="122" t="s">
        <v>390</v>
      </c>
      <c r="E232" s="78">
        <v>25012608</v>
      </c>
    </row>
    <row r="233" spans="1:5" ht="12.75">
      <c r="A233" s="3"/>
      <c r="B233" s="3"/>
      <c r="C233" s="111"/>
      <c r="D233" s="122" t="s">
        <v>391</v>
      </c>
      <c r="E233" s="78"/>
    </row>
    <row r="234" spans="1:5" ht="12.75">
      <c r="A234" s="3"/>
      <c r="B234" s="3"/>
      <c r="C234" s="111"/>
      <c r="D234" s="122" t="s">
        <v>392</v>
      </c>
      <c r="E234" s="78"/>
    </row>
    <row r="235" spans="1:5" ht="12.75">
      <c r="A235" s="3"/>
      <c r="B235" s="3"/>
      <c r="C235" s="111"/>
      <c r="D235" s="122" t="s">
        <v>394</v>
      </c>
      <c r="E235" s="78"/>
    </row>
    <row r="236" spans="1:5" ht="12.75">
      <c r="A236" s="3"/>
      <c r="B236" s="3"/>
      <c r="C236" s="28"/>
      <c r="D236" s="15" t="s">
        <v>393</v>
      </c>
      <c r="E236" s="78"/>
    </row>
    <row r="237" spans="1:5" ht="12.75">
      <c r="A237" s="3"/>
      <c r="B237" s="3"/>
      <c r="C237" s="28" t="s">
        <v>269</v>
      </c>
      <c r="D237" s="15" t="s">
        <v>283</v>
      </c>
      <c r="E237" s="78">
        <v>29900</v>
      </c>
    </row>
    <row r="238" spans="1:5" ht="12.75">
      <c r="A238" s="3"/>
      <c r="B238" s="3"/>
      <c r="C238" s="28"/>
      <c r="D238" s="15" t="s">
        <v>284</v>
      </c>
      <c r="E238" s="78"/>
    </row>
    <row r="239" spans="1:5" ht="12.75">
      <c r="A239" s="3"/>
      <c r="B239" s="3"/>
      <c r="C239" s="28"/>
      <c r="D239" s="15" t="s">
        <v>285</v>
      </c>
      <c r="E239" s="78"/>
    </row>
    <row r="240" spans="1:5" ht="12.75">
      <c r="A240" s="3"/>
      <c r="B240" s="3"/>
      <c r="C240" s="28"/>
      <c r="D240" s="15" t="s">
        <v>286</v>
      </c>
      <c r="E240" s="78"/>
    </row>
    <row r="241" spans="1:5" ht="12.75">
      <c r="A241" s="3"/>
      <c r="B241" s="3"/>
      <c r="C241" s="28"/>
      <c r="D241" s="15" t="s">
        <v>287</v>
      </c>
      <c r="E241" s="78"/>
    </row>
    <row r="242" spans="1:5" ht="12.75">
      <c r="A242" s="3"/>
      <c r="B242" s="3">
        <v>85502</v>
      </c>
      <c r="C242" s="28"/>
      <c r="D242" s="12" t="s">
        <v>252</v>
      </c>
      <c r="E242" s="78">
        <f>SUM(E245:E255)</f>
        <v>7911702</v>
      </c>
    </row>
    <row r="243" spans="1:5" ht="12.75">
      <c r="A243" s="3"/>
      <c r="B243" s="3"/>
      <c r="C243" s="28"/>
      <c r="D243" s="12" t="s">
        <v>253</v>
      </c>
      <c r="E243" s="78"/>
    </row>
    <row r="244" spans="1:5" ht="12.75">
      <c r="A244" s="3"/>
      <c r="B244" s="3"/>
      <c r="C244" s="28"/>
      <c r="D244" s="12" t="s">
        <v>254</v>
      </c>
      <c r="E244" s="78"/>
    </row>
    <row r="245" spans="1:5" ht="12.75">
      <c r="A245" s="3"/>
      <c r="B245" s="3"/>
      <c r="C245" s="29" t="s">
        <v>267</v>
      </c>
      <c r="D245" s="12" t="s">
        <v>359</v>
      </c>
      <c r="E245" s="78">
        <v>15000</v>
      </c>
    </row>
    <row r="246" spans="1:5" ht="12.75">
      <c r="A246" s="3"/>
      <c r="B246" s="3"/>
      <c r="D246" s="12" t="s">
        <v>358</v>
      </c>
      <c r="E246" s="78"/>
    </row>
    <row r="247" spans="1:5" ht="12.75">
      <c r="A247" s="3"/>
      <c r="B247" s="3"/>
      <c r="D247" s="12" t="s">
        <v>281</v>
      </c>
      <c r="E247" s="78"/>
    </row>
    <row r="248" spans="1:5" ht="12.75">
      <c r="A248" s="3"/>
      <c r="B248" s="3"/>
      <c r="D248" s="12" t="s">
        <v>282</v>
      </c>
      <c r="E248" s="78"/>
    </row>
    <row r="249" spans="1:5" ht="12.75">
      <c r="A249" s="3"/>
      <c r="B249" s="3"/>
      <c r="C249" s="29" t="s">
        <v>184</v>
      </c>
      <c r="D249" s="12" t="s">
        <v>99</v>
      </c>
      <c r="E249" s="78">
        <v>7768702</v>
      </c>
    </row>
    <row r="250" spans="1:5" ht="12.75">
      <c r="A250" s="3"/>
      <c r="B250" s="3"/>
      <c r="D250" s="12" t="s">
        <v>100</v>
      </c>
      <c r="E250" s="78"/>
    </row>
    <row r="251" spans="1:5" ht="12.75">
      <c r="A251" s="3"/>
      <c r="B251" s="3"/>
      <c r="D251" s="12" t="s">
        <v>101</v>
      </c>
      <c r="E251" s="78"/>
    </row>
    <row r="252" spans="1:5" ht="12.75">
      <c r="A252" s="3"/>
      <c r="B252" s="3"/>
      <c r="C252" s="28" t="s">
        <v>195</v>
      </c>
      <c r="D252" s="15" t="s">
        <v>196</v>
      </c>
      <c r="E252" s="78">
        <v>80000</v>
      </c>
    </row>
    <row r="253" spans="1:5" ht="12.75">
      <c r="A253" s="3"/>
      <c r="B253" s="3"/>
      <c r="C253" s="28"/>
      <c r="D253" s="15" t="s">
        <v>268</v>
      </c>
      <c r="E253" s="78"/>
    </row>
    <row r="254" spans="1:5" ht="12.75">
      <c r="A254" s="3"/>
      <c r="B254" s="3"/>
      <c r="C254" s="28"/>
      <c r="D254" s="15" t="s">
        <v>197</v>
      </c>
      <c r="E254" s="78"/>
    </row>
    <row r="255" spans="1:5" ht="12.75">
      <c r="A255" s="3"/>
      <c r="B255" s="3"/>
      <c r="C255" s="28" t="s">
        <v>269</v>
      </c>
      <c r="D255" s="15" t="s">
        <v>283</v>
      </c>
      <c r="E255" s="78">
        <v>48000</v>
      </c>
    </row>
    <row r="256" spans="1:5" ht="12.75">
      <c r="A256" s="3"/>
      <c r="B256" s="3"/>
      <c r="C256" s="28"/>
      <c r="D256" s="15" t="s">
        <v>284</v>
      </c>
      <c r="E256" s="78"/>
    </row>
    <row r="257" spans="1:5" ht="12.75">
      <c r="A257" s="3"/>
      <c r="B257" s="3"/>
      <c r="C257" s="28"/>
      <c r="D257" s="15" t="s">
        <v>456</v>
      </c>
      <c r="E257" s="78"/>
    </row>
    <row r="258" spans="1:5" ht="12.75">
      <c r="A258" s="3"/>
      <c r="B258" s="3"/>
      <c r="C258" s="28"/>
      <c r="D258" s="15" t="s">
        <v>439</v>
      </c>
      <c r="E258" s="78"/>
    </row>
    <row r="259" spans="1:5" ht="12.75">
      <c r="A259" s="3"/>
      <c r="B259" s="3">
        <v>85503</v>
      </c>
      <c r="C259" s="28"/>
      <c r="D259" s="15" t="s">
        <v>415</v>
      </c>
      <c r="E259" s="78">
        <f>E260</f>
        <v>1500</v>
      </c>
    </row>
    <row r="260" spans="1:5" ht="12.75">
      <c r="A260" s="3"/>
      <c r="B260" s="3"/>
      <c r="C260" s="29" t="s">
        <v>184</v>
      </c>
      <c r="D260" s="12" t="s">
        <v>99</v>
      </c>
      <c r="E260" s="78">
        <v>1500</v>
      </c>
    </row>
    <row r="261" spans="1:5" ht="12.75">
      <c r="A261" s="3"/>
      <c r="B261" s="3"/>
      <c r="D261" s="12" t="s">
        <v>100</v>
      </c>
      <c r="E261" s="78"/>
    </row>
    <row r="262" spans="1:5" ht="12.75">
      <c r="A262" s="3"/>
      <c r="B262" s="3"/>
      <c r="D262" s="12" t="s">
        <v>101</v>
      </c>
      <c r="E262" s="78"/>
    </row>
    <row r="263" spans="1:5" ht="12.75">
      <c r="A263" s="3"/>
      <c r="B263" s="3">
        <v>85504</v>
      </c>
      <c r="D263" s="12" t="s">
        <v>323</v>
      </c>
      <c r="E263" s="78">
        <f>E264</f>
        <v>781200</v>
      </c>
    </row>
    <row r="264" spans="1:5" ht="12.75">
      <c r="A264" s="3"/>
      <c r="B264" s="3"/>
      <c r="C264" s="29" t="s">
        <v>184</v>
      </c>
      <c r="D264" s="12" t="s">
        <v>99</v>
      </c>
      <c r="E264" s="78">
        <v>781200</v>
      </c>
    </row>
    <row r="265" spans="1:5" ht="12.75">
      <c r="A265" s="3"/>
      <c r="B265" s="3"/>
      <c r="D265" s="12" t="s">
        <v>100</v>
      </c>
      <c r="E265" s="78"/>
    </row>
    <row r="266" spans="1:5" ht="12.75">
      <c r="A266" s="3"/>
      <c r="B266" s="3"/>
      <c r="D266" s="12" t="s">
        <v>101</v>
      </c>
      <c r="E266" s="78"/>
    </row>
    <row r="267" spans="1:5" ht="12.75">
      <c r="A267" s="3"/>
      <c r="B267" s="3">
        <v>85505</v>
      </c>
      <c r="C267" s="28"/>
      <c r="D267" s="15" t="s">
        <v>397</v>
      </c>
      <c r="E267" s="78">
        <f>E268</f>
        <v>100000</v>
      </c>
    </row>
    <row r="268" spans="1:5" ht="12.75">
      <c r="A268" s="3"/>
      <c r="B268" s="3"/>
      <c r="C268" s="28" t="s">
        <v>314</v>
      </c>
      <c r="D268" s="15" t="s">
        <v>315</v>
      </c>
      <c r="E268" s="78">
        <v>100000</v>
      </c>
    </row>
    <row r="269" spans="1:5" ht="12.75">
      <c r="A269" s="3"/>
      <c r="B269" s="3"/>
      <c r="C269" s="28"/>
      <c r="D269" s="15" t="s">
        <v>316</v>
      </c>
      <c r="E269" s="78"/>
    </row>
    <row r="270" spans="1:5" ht="12.75">
      <c r="A270" s="3"/>
      <c r="B270" s="3"/>
      <c r="C270" s="28"/>
      <c r="D270" s="15" t="s">
        <v>317</v>
      </c>
      <c r="E270" s="78"/>
    </row>
    <row r="271" spans="1:5" ht="12.75">
      <c r="A271" s="3"/>
      <c r="B271" s="3">
        <v>85513</v>
      </c>
      <c r="C271" s="28"/>
      <c r="D271" s="15" t="s">
        <v>446</v>
      </c>
      <c r="E271" s="78">
        <f>E276</f>
        <v>88782</v>
      </c>
    </row>
    <row r="272" spans="1:5" ht="12.75">
      <c r="A272" s="3"/>
      <c r="B272" s="3"/>
      <c r="C272" s="28"/>
      <c r="D272" s="15" t="s">
        <v>447</v>
      </c>
      <c r="E272" s="78"/>
    </row>
    <row r="273" spans="1:5" ht="12.75">
      <c r="A273" s="3"/>
      <c r="B273" s="3"/>
      <c r="C273" s="28"/>
      <c r="D273" s="15" t="s">
        <v>448</v>
      </c>
      <c r="E273" s="78"/>
    </row>
    <row r="274" spans="1:5" ht="12.75">
      <c r="A274" s="3"/>
      <c r="B274" s="3"/>
      <c r="C274" s="28"/>
      <c r="D274" s="15" t="s">
        <v>449</v>
      </c>
      <c r="E274" s="78"/>
    </row>
    <row r="275" spans="1:5" ht="12.75">
      <c r="A275" s="3"/>
      <c r="B275" s="3"/>
      <c r="C275" s="28"/>
      <c r="D275" s="15" t="s">
        <v>450</v>
      </c>
      <c r="E275" s="78"/>
    </row>
    <row r="276" spans="1:5" ht="12.75">
      <c r="A276" s="3"/>
      <c r="B276" s="3"/>
      <c r="C276" s="29" t="s">
        <v>184</v>
      </c>
      <c r="D276" s="12" t="s">
        <v>99</v>
      </c>
      <c r="E276" s="78">
        <v>88782</v>
      </c>
    </row>
    <row r="277" spans="1:5" ht="12.75">
      <c r="A277" s="3"/>
      <c r="B277" s="3"/>
      <c r="D277" s="12" t="s">
        <v>100</v>
      </c>
      <c r="E277" s="78"/>
    </row>
    <row r="278" spans="1:5" ht="12.75">
      <c r="A278" s="18"/>
      <c r="B278" s="18"/>
      <c r="C278" s="33"/>
      <c r="D278" s="38" t="s">
        <v>101</v>
      </c>
      <c r="E278" s="79"/>
    </row>
    <row r="279" spans="1:5" ht="12.75">
      <c r="A279" s="3">
        <v>900</v>
      </c>
      <c r="B279" s="3"/>
      <c r="C279" s="28"/>
      <c r="D279" s="15" t="s">
        <v>270</v>
      </c>
      <c r="E279" s="78">
        <f>E296+E280+E307+E299+E285+E294</f>
        <v>10947093</v>
      </c>
    </row>
    <row r="280" spans="1:5" ht="12.75">
      <c r="A280" s="3"/>
      <c r="B280" s="3">
        <v>90002</v>
      </c>
      <c r="C280" s="28"/>
      <c r="D280" s="15" t="s">
        <v>360</v>
      </c>
      <c r="E280" s="78">
        <f>SUM(E281:E283)</f>
        <v>6704000</v>
      </c>
    </row>
    <row r="281" spans="1:5" ht="12.75">
      <c r="A281" s="3"/>
      <c r="B281" s="3"/>
      <c r="C281" s="36" t="s">
        <v>204</v>
      </c>
      <c r="D281" s="45" t="s">
        <v>243</v>
      </c>
      <c r="E281" s="78">
        <v>6700000</v>
      </c>
    </row>
    <row r="282" spans="1:5" ht="12.75">
      <c r="A282" s="3"/>
      <c r="B282" s="3"/>
      <c r="C282" s="28"/>
      <c r="D282" s="15" t="s">
        <v>244</v>
      </c>
      <c r="E282" s="78"/>
    </row>
    <row r="283" spans="1:5" ht="12.75">
      <c r="A283" s="3"/>
      <c r="B283" s="3"/>
      <c r="C283" s="28" t="s">
        <v>426</v>
      </c>
      <c r="D283" s="15" t="s">
        <v>427</v>
      </c>
      <c r="E283" s="78">
        <v>4000</v>
      </c>
    </row>
    <row r="284" spans="1:5" ht="12.75">
      <c r="A284" s="3"/>
      <c r="B284" s="3"/>
      <c r="C284" s="28"/>
      <c r="D284" s="15" t="s">
        <v>428</v>
      </c>
      <c r="E284" s="78"/>
    </row>
    <row r="285" spans="1:5" ht="12.75">
      <c r="A285" s="3"/>
      <c r="B285" s="3">
        <v>90004</v>
      </c>
      <c r="C285" s="28"/>
      <c r="D285" s="15" t="s">
        <v>73</v>
      </c>
      <c r="E285" s="78">
        <f>SUM(E286:E291)</f>
        <v>2618312</v>
      </c>
    </row>
    <row r="286" spans="1:5" ht="12.75">
      <c r="A286" s="3"/>
      <c r="B286" s="3"/>
      <c r="C286" s="28" t="s">
        <v>477</v>
      </c>
      <c r="D286" s="15" t="s">
        <v>497</v>
      </c>
      <c r="E286" s="78">
        <v>2310275</v>
      </c>
    </row>
    <row r="287" spans="1:5" ht="12.75">
      <c r="A287" s="3"/>
      <c r="B287" s="3"/>
      <c r="C287" s="28"/>
      <c r="D287" s="15" t="s">
        <v>478</v>
      </c>
      <c r="E287" s="78"/>
    </row>
    <row r="288" spans="1:5" ht="12.75">
      <c r="A288" s="3"/>
      <c r="B288" s="3"/>
      <c r="C288" s="28"/>
      <c r="D288" s="15" t="s">
        <v>479</v>
      </c>
      <c r="E288" s="78"/>
    </row>
    <row r="289" spans="1:5" ht="12.75">
      <c r="A289" s="3"/>
      <c r="B289" s="3"/>
      <c r="C289" s="28"/>
      <c r="D289" s="15" t="s">
        <v>480</v>
      </c>
      <c r="E289" s="78"/>
    </row>
    <row r="290" spans="1:5" ht="12.75">
      <c r="A290" s="3"/>
      <c r="B290" s="3"/>
      <c r="C290" s="28" t="s">
        <v>496</v>
      </c>
      <c r="D290" s="15" t="s">
        <v>497</v>
      </c>
      <c r="E290" s="78">
        <v>308037</v>
      </c>
    </row>
    <row r="291" spans="1:5" ht="12.75">
      <c r="A291" s="3"/>
      <c r="B291" s="3"/>
      <c r="C291" s="28"/>
      <c r="D291" s="15" t="s">
        <v>478</v>
      </c>
      <c r="E291" s="78"/>
    </row>
    <row r="292" spans="1:5" ht="12.75">
      <c r="A292" s="3"/>
      <c r="B292" s="3"/>
      <c r="C292" s="28"/>
      <c r="D292" s="15" t="s">
        <v>479</v>
      </c>
      <c r="E292" s="78"/>
    </row>
    <row r="293" spans="1:5" ht="12.75">
      <c r="A293" s="3"/>
      <c r="B293" s="3"/>
      <c r="C293" s="28"/>
      <c r="D293" s="15" t="s">
        <v>480</v>
      </c>
      <c r="E293" s="78"/>
    </row>
    <row r="294" spans="1:5" ht="12.75">
      <c r="A294" s="3"/>
      <c r="B294" s="3">
        <v>90015</v>
      </c>
      <c r="C294" s="28"/>
      <c r="D294" s="15" t="s">
        <v>533</v>
      </c>
      <c r="E294" s="78">
        <f>E295</f>
        <v>13617</v>
      </c>
    </row>
    <row r="295" spans="1:5" ht="12.75">
      <c r="A295" s="3"/>
      <c r="B295" s="3"/>
      <c r="C295" s="28" t="s">
        <v>520</v>
      </c>
      <c r="D295" s="15" t="s">
        <v>521</v>
      </c>
      <c r="E295" s="78">
        <v>13617</v>
      </c>
    </row>
    <row r="296" spans="1:5" ht="12.75">
      <c r="A296" s="3"/>
      <c r="B296" s="3">
        <v>90019</v>
      </c>
      <c r="C296" s="28"/>
      <c r="D296" s="15" t="s">
        <v>296</v>
      </c>
      <c r="E296" s="78">
        <f>SUM(E298:E298)</f>
        <v>150000</v>
      </c>
    </row>
    <row r="297" spans="1:5" ht="12.75">
      <c r="A297" s="3"/>
      <c r="B297" s="3"/>
      <c r="C297" s="28"/>
      <c r="D297" s="15" t="s">
        <v>297</v>
      </c>
      <c r="E297" s="78"/>
    </row>
    <row r="298" spans="1:5" ht="12.75">
      <c r="A298" s="3"/>
      <c r="B298" s="3"/>
      <c r="C298" s="28" t="s">
        <v>241</v>
      </c>
      <c r="D298" s="15" t="s">
        <v>242</v>
      </c>
      <c r="E298" s="78">
        <v>150000</v>
      </c>
    </row>
    <row r="299" spans="1:5" ht="12.75">
      <c r="A299" s="3"/>
      <c r="B299" s="3">
        <v>90026</v>
      </c>
      <c r="C299" s="28"/>
      <c r="D299" s="15" t="s">
        <v>498</v>
      </c>
      <c r="E299" s="78">
        <f>SUM(E300:E305)</f>
        <v>38164</v>
      </c>
    </row>
    <row r="300" spans="1:5" ht="12.75">
      <c r="A300" s="3"/>
      <c r="B300" s="3"/>
      <c r="C300" s="28" t="s">
        <v>522</v>
      </c>
      <c r="D300" s="15" t="s">
        <v>497</v>
      </c>
      <c r="E300" s="78">
        <v>31564</v>
      </c>
    </row>
    <row r="301" spans="1:5" ht="12.75">
      <c r="A301" s="3"/>
      <c r="B301" s="3"/>
      <c r="C301" s="28"/>
      <c r="D301" s="15" t="s">
        <v>478</v>
      </c>
      <c r="E301" s="78"/>
    </row>
    <row r="302" spans="1:5" ht="12.75">
      <c r="A302" s="3"/>
      <c r="B302" s="3"/>
      <c r="C302" s="28"/>
      <c r="D302" s="15" t="s">
        <v>479</v>
      </c>
      <c r="E302" s="78"/>
    </row>
    <row r="303" spans="1:5" ht="12.75">
      <c r="A303" s="3"/>
      <c r="B303" s="3"/>
      <c r="C303" s="28"/>
      <c r="D303" s="15" t="s">
        <v>480</v>
      </c>
      <c r="E303" s="78"/>
    </row>
    <row r="304" spans="1:5" ht="12.75">
      <c r="A304" s="3"/>
      <c r="B304" s="3"/>
      <c r="C304" s="28" t="s">
        <v>499</v>
      </c>
      <c r="D304" s="15" t="s">
        <v>500</v>
      </c>
      <c r="E304" s="78">
        <v>6600</v>
      </c>
    </row>
    <row r="305" spans="1:5" ht="12.75">
      <c r="A305" s="3"/>
      <c r="B305" s="3"/>
      <c r="C305" s="28"/>
      <c r="D305" s="15" t="s">
        <v>501</v>
      </c>
      <c r="E305" s="78"/>
    </row>
    <row r="306" spans="1:5" ht="12.75">
      <c r="A306" s="3"/>
      <c r="B306" s="3"/>
      <c r="C306" s="28"/>
      <c r="D306" s="15" t="s">
        <v>502</v>
      </c>
      <c r="E306" s="78"/>
    </row>
    <row r="307" spans="1:5" ht="12.75">
      <c r="A307" s="3"/>
      <c r="B307" s="3">
        <v>90095</v>
      </c>
      <c r="C307" s="28"/>
      <c r="D307" s="15" t="s">
        <v>481</v>
      </c>
      <c r="E307" s="78">
        <f>E308</f>
        <v>1423000</v>
      </c>
    </row>
    <row r="308" spans="1:5" ht="12.75">
      <c r="A308" s="3"/>
      <c r="B308" s="3"/>
      <c r="C308" s="28" t="s">
        <v>482</v>
      </c>
      <c r="D308" s="15" t="s">
        <v>483</v>
      </c>
      <c r="E308" s="78">
        <v>1423000</v>
      </c>
    </row>
    <row r="309" spans="1:5" ht="12.75">
      <c r="A309" s="3"/>
      <c r="B309" s="3"/>
      <c r="C309" s="28"/>
      <c r="D309" s="15" t="s">
        <v>484</v>
      </c>
      <c r="E309" s="78"/>
    </row>
    <row r="310" spans="1:5" ht="12.75">
      <c r="A310" s="3"/>
      <c r="B310" s="3"/>
      <c r="C310" s="28"/>
      <c r="D310" s="15" t="s">
        <v>485</v>
      </c>
      <c r="E310" s="78"/>
    </row>
    <row r="311" spans="1:5" ht="12.75">
      <c r="A311" s="3"/>
      <c r="B311" s="3"/>
      <c r="C311" s="28"/>
      <c r="D311" s="15" t="s">
        <v>486</v>
      </c>
      <c r="E311" s="78"/>
    </row>
    <row r="312" spans="1:5" ht="12.75">
      <c r="A312" s="3">
        <v>921</v>
      </c>
      <c r="B312" s="3"/>
      <c r="C312" s="28"/>
      <c r="D312" s="15" t="s">
        <v>476</v>
      </c>
      <c r="E312" s="78">
        <f>E313</f>
        <v>51000</v>
      </c>
    </row>
    <row r="313" spans="1:5" ht="12.75">
      <c r="A313" s="3"/>
      <c r="B313" s="3">
        <v>92118</v>
      </c>
      <c r="C313" s="28"/>
      <c r="D313" s="15" t="s">
        <v>17</v>
      </c>
      <c r="E313" s="78">
        <f>E314</f>
        <v>51000</v>
      </c>
    </row>
    <row r="314" spans="1:5" ht="12.75">
      <c r="A314" s="3"/>
      <c r="B314" s="3"/>
      <c r="C314" s="28" t="s">
        <v>477</v>
      </c>
      <c r="D314" s="15" t="s">
        <v>497</v>
      </c>
      <c r="E314" s="78">
        <v>51000</v>
      </c>
    </row>
    <row r="315" spans="1:5" ht="12.75">
      <c r="A315" s="3"/>
      <c r="B315" s="3"/>
      <c r="C315" s="28"/>
      <c r="D315" s="15" t="s">
        <v>478</v>
      </c>
      <c r="E315" s="78"/>
    </row>
    <row r="316" spans="1:5" ht="12.75">
      <c r="A316" s="3"/>
      <c r="B316" s="3"/>
      <c r="C316" s="28"/>
      <c r="D316" s="15" t="s">
        <v>479</v>
      </c>
      <c r="E316" s="78"/>
    </row>
    <row r="317" spans="1:5" ht="12.75">
      <c r="A317" s="3"/>
      <c r="B317" s="3"/>
      <c r="C317" s="28"/>
      <c r="D317" s="15" t="s">
        <v>480</v>
      </c>
      <c r="E317" s="78"/>
    </row>
    <row r="318" spans="1:5" ht="12.75">
      <c r="A318" s="3"/>
      <c r="B318" s="3"/>
      <c r="C318" s="28"/>
      <c r="D318" s="15"/>
      <c r="E318" s="78"/>
    </row>
    <row r="319" spans="1:5" ht="12.75">
      <c r="A319" s="3"/>
      <c r="B319" s="3"/>
      <c r="C319" s="28"/>
      <c r="D319" s="15"/>
      <c r="E319" s="78"/>
    </row>
    <row r="325" ht="13.5" customHeight="1"/>
    <row r="326" spans="4:5" ht="12.75">
      <c r="D326"/>
      <c r="E326" s="82"/>
    </row>
    <row r="327" spans="4:5" ht="12.75">
      <c r="D327"/>
      <c r="E327" s="69"/>
    </row>
    <row r="328" spans="4:5" ht="12.75">
      <c r="D328" s="7"/>
      <c r="E328" s="68"/>
    </row>
    <row r="329" spans="4:5" ht="12.75">
      <c r="D329" s="7"/>
      <c r="E329" s="80"/>
    </row>
    <row r="330" spans="4:5" ht="12.75">
      <c r="D330"/>
      <c r="E330" s="80"/>
    </row>
    <row r="331" spans="4:5" ht="12.75">
      <c r="D331"/>
      <c r="E331" s="69"/>
    </row>
    <row r="332" spans="1:5" ht="12.75">
      <c r="A332" s="1"/>
      <c r="B332" s="1"/>
      <c r="C332" s="26"/>
      <c r="D332" s="1"/>
      <c r="E332" s="72"/>
    </row>
    <row r="333" spans="4:5" ht="13.5" customHeight="1">
      <c r="D333"/>
      <c r="E333" s="69"/>
    </row>
    <row r="334" ht="13.5" customHeight="1">
      <c r="E334" s="69"/>
    </row>
    <row r="335" ht="13.5" customHeight="1">
      <c r="E335" s="69"/>
    </row>
    <row r="336" ht="13.5" customHeight="1">
      <c r="E336" s="69"/>
    </row>
    <row r="337" spans="3:5" ht="13.5" customHeight="1">
      <c r="C337" s="28"/>
      <c r="D337" s="15"/>
      <c r="E337" s="69"/>
    </row>
    <row r="338" spans="3:5" ht="13.5" customHeight="1">
      <c r="C338" s="28"/>
      <c r="D338" s="15"/>
      <c r="E338" s="69"/>
    </row>
    <row r="339" spans="3:5" ht="13.5" customHeight="1">
      <c r="C339" s="28"/>
      <c r="D339" s="15"/>
      <c r="E339" s="69"/>
    </row>
    <row r="340" spans="3:5" ht="13.5" customHeight="1">
      <c r="C340" s="28"/>
      <c r="D340" s="15"/>
      <c r="E340" s="69"/>
    </row>
    <row r="341" spans="3:5" ht="13.5" customHeight="1">
      <c r="C341" s="28"/>
      <c r="D341" s="15"/>
      <c r="E341" s="69"/>
    </row>
    <row r="342" ht="13.5" customHeight="1">
      <c r="E342" s="69"/>
    </row>
    <row r="343" ht="13.5" customHeight="1">
      <c r="E343" s="69"/>
    </row>
    <row r="344" spans="3:5" ht="13.5" customHeight="1">
      <c r="C344" s="28"/>
      <c r="D344" s="15"/>
      <c r="E344" s="69"/>
    </row>
    <row r="345" spans="3:5" ht="13.5" customHeight="1">
      <c r="C345" s="28"/>
      <c r="D345" s="15"/>
      <c r="E345" s="69"/>
    </row>
    <row r="346" spans="3:5" ht="13.5" customHeight="1">
      <c r="C346" s="28"/>
      <c r="D346" s="15"/>
      <c r="E346" s="69"/>
    </row>
    <row r="347" spans="3:5" ht="13.5" customHeight="1">
      <c r="C347" s="28"/>
      <c r="D347" s="15"/>
      <c r="E347" s="69"/>
    </row>
    <row r="348" spans="3:5" ht="13.5" customHeight="1">
      <c r="C348" s="28"/>
      <c r="D348" s="15"/>
      <c r="E348" s="69"/>
    </row>
    <row r="349" spans="2:5" ht="13.5" customHeight="1">
      <c r="B349" s="3"/>
      <c r="C349" s="28"/>
      <c r="D349" s="15"/>
      <c r="E349" s="69"/>
    </row>
    <row r="350" spans="2:5" ht="13.5" customHeight="1">
      <c r="B350" s="3"/>
      <c r="C350" s="28"/>
      <c r="D350" s="15"/>
      <c r="E350" s="69"/>
    </row>
    <row r="351" spans="2:5" ht="13.5" customHeight="1">
      <c r="B351" s="3"/>
      <c r="C351" s="28"/>
      <c r="D351" s="15"/>
      <c r="E351" s="69"/>
    </row>
    <row r="352" spans="3:5" ht="13.5" customHeight="1">
      <c r="C352" s="28"/>
      <c r="D352" s="15"/>
      <c r="E352" s="69"/>
    </row>
    <row r="353" spans="3:5" ht="13.5" customHeight="1">
      <c r="C353" s="28"/>
      <c r="D353" s="15"/>
      <c r="E353" s="69"/>
    </row>
    <row r="354" spans="3:5" ht="13.5" customHeight="1">
      <c r="C354" s="28"/>
      <c r="D354" s="15"/>
      <c r="E354" s="69"/>
    </row>
    <row r="355" spans="2:5" ht="12.75">
      <c r="B355" s="3"/>
      <c r="C355" s="28"/>
      <c r="D355" s="15"/>
      <c r="E355" s="69"/>
    </row>
    <row r="356" ht="12.75">
      <c r="E356" s="69"/>
    </row>
    <row r="357" spans="3:5" ht="12.75">
      <c r="C357" s="28"/>
      <c r="D357" s="15"/>
      <c r="E357" s="69"/>
    </row>
    <row r="358" spans="1:5" ht="12.75">
      <c r="A358"/>
      <c r="D358"/>
      <c r="E358" s="69"/>
    </row>
    <row r="359" ht="12.75">
      <c r="A359"/>
    </row>
    <row r="360" spans="1:4" ht="12.75">
      <c r="A360"/>
      <c r="B360" s="3"/>
      <c r="C360" s="28"/>
      <c r="D360" s="15"/>
    </row>
    <row r="361" spans="1:3" ht="12.75">
      <c r="A361"/>
      <c r="B361" s="3"/>
      <c r="C361" s="28"/>
    </row>
    <row r="362" spans="1:3" ht="12.75">
      <c r="A362"/>
      <c r="B362" s="3"/>
      <c r="C362" s="28"/>
    </row>
    <row r="363" spans="1:3" ht="12.75">
      <c r="A363"/>
      <c r="B363" s="3"/>
      <c r="C363" s="28"/>
    </row>
    <row r="364" spans="4:5" ht="12.75">
      <c r="D364"/>
      <c r="E364" s="82"/>
    </row>
    <row r="365" spans="4:5" ht="12.75">
      <c r="D365"/>
      <c r="E365" s="69"/>
    </row>
    <row r="366" spans="4:5" ht="12.75">
      <c r="D366" s="7"/>
      <c r="E366" s="68"/>
    </row>
    <row r="367" spans="4:5" ht="12.75">
      <c r="D367" s="7"/>
      <c r="E367" s="80"/>
    </row>
    <row r="368" spans="4:5" ht="12.75">
      <c r="D368"/>
      <c r="E368" s="80"/>
    </row>
    <row r="369" spans="4:5" ht="12.75">
      <c r="D369"/>
      <c r="E369" s="69"/>
    </row>
    <row r="370" spans="1:5" ht="12.75">
      <c r="A370" s="1"/>
      <c r="B370" s="1"/>
      <c r="C370" s="26"/>
      <c r="D370" s="1"/>
      <c r="E370" s="72"/>
    </row>
    <row r="371" spans="1:5" ht="12.75">
      <c r="A371" s="47"/>
      <c r="B371" s="47"/>
      <c r="C371" s="47"/>
      <c r="D371" s="53"/>
      <c r="E371" s="83"/>
    </row>
    <row r="372" spans="3:4" ht="12.75">
      <c r="C372" s="6"/>
      <c r="D372"/>
    </row>
    <row r="387" spans="4:5" ht="12.75">
      <c r="D387"/>
      <c r="E387" s="82"/>
    </row>
    <row r="388" spans="4:5" ht="12.75">
      <c r="D388"/>
      <c r="E388" s="69"/>
    </row>
    <row r="389" spans="4:5" ht="12.75">
      <c r="D389" s="7"/>
      <c r="E389" s="68"/>
    </row>
    <row r="390" spans="4:5" ht="12.75">
      <c r="D390" s="7"/>
      <c r="E390" s="80"/>
    </row>
    <row r="391" spans="4:5" ht="12.75">
      <c r="D391"/>
      <c r="E391" s="80"/>
    </row>
    <row r="392" spans="4:5" ht="12.75">
      <c r="D392"/>
      <c r="E392" s="69"/>
    </row>
    <row r="393" spans="1:5" ht="12.75">
      <c r="A393" s="1"/>
      <c r="B393" s="1"/>
      <c r="C393" s="26"/>
      <c r="D393" s="1"/>
      <c r="E393" s="72"/>
    </row>
    <row r="394" spans="1:5" ht="12.75">
      <c r="A394" s="47"/>
      <c r="B394" s="47"/>
      <c r="C394" s="47"/>
      <c r="D394"/>
      <c r="E394" s="83"/>
    </row>
    <row r="395" spans="3:4" ht="12.75">
      <c r="C395" s="6"/>
      <c r="D395"/>
    </row>
    <row r="398" spans="1:4" ht="12.75">
      <c r="A398"/>
      <c r="B398" s="3"/>
      <c r="C398" s="28"/>
      <c r="D398" s="15"/>
    </row>
    <row r="399" spans="1:4" ht="12.75">
      <c r="A399"/>
      <c r="B399" s="3"/>
      <c r="C399" s="28"/>
      <c r="D399" s="15"/>
    </row>
    <row r="400" spans="1:4" ht="12.75">
      <c r="A400"/>
      <c r="B400" s="3"/>
      <c r="C400" s="28"/>
      <c r="D400" s="15"/>
    </row>
    <row r="401" spans="1:4" ht="12.75">
      <c r="A401"/>
      <c r="B401"/>
      <c r="C401" s="28"/>
      <c r="D401" s="15"/>
    </row>
    <row r="405" spans="4:5" ht="12.75">
      <c r="D405"/>
      <c r="E405" s="82"/>
    </row>
    <row r="406" spans="4:5" ht="12.75">
      <c r="D406"/>
      <c r="E406" s="69"/>
    </row>
    <row r="407" spans="4:5" ht="12.75">
      <c r="D407" s="7"/>
      <c r="E407" s="68"/>
    </row>
    <row r="408" spans="4:5" ht="12.75">
      <c r="D408" s="52"/>
      <c r="E408" s="80"/>
    </row>
    <row r="409" spans="4:5" ht="12.75">
      <c r="D409"/>
      <c r="E409" s="80"/>
    </row>
    <row r="410" spans="4:5" ht="12.75">
      <c r="D410"/>
      <c r="E410" s="69"/>
    </row>
    <row r="411" spans="1:5" ht="12.75">
      <c r="A411" s="1"/>
      <c r="B411" s="1"/>
      <c r="C411" s="26"/>
      <c r="D411" s="1"/>
      <c r="E411" s="72"/>
    </row>
    <row r="412" spans="1:4" ht="12.75">
      <c r="A412" s="47"/>
      <c r="B412" s="47"/>
      <c r="C412" s="47"/>
      <c r="D412"/>
    </row>
    <row r="413" spans="1:4" ht="12.75">
      <c r="A413" s="47"/>
      <c r="B413" s="47"/>
      <c r="C413" s="47"/>
      <c r="D413"/>
    </row>
    <row r="414" spans="1:2" ht="12.75">
      <c r="A414" s="47"/>
      <c r="B414" s="47"/>
    </row>
    <row r="415" spans="1:2" ht="12.75">
      <c r="A415" s="47"/>
      <c r="B415" s="47"/>
    </row>
    <row r="416" spans="1:2" ht="12.75">
      <c r="A416" s="47"/>
      <c r="B416" s="47"/>
    </row>
    <row r="417" spans="1:2" ht="12.75">
      <c r="A417" s="47"/>
      <c r="B417" s="47"/>
    </row>
    <row r="418" spans="3:4" ht="12.75">
      <c r="C418" s="28"/>
      <c r="D418" s="15"/>
    </row>
    <row r="419" spans="3:4" ht="12.75">
      <c r="C419" s="28"/>
      <c r="D419" s="15"/>
    </row>
    <row r="420" spans="3:4" ht="12.75">
      <c r="C420" s="28"/>
      <c r="D420" s="15"/>
    </row>
    <row r="424" spans="4:5" ht="12.75">
      <c r="D424"/>
      <c r="E424" s="82"/>
    </row>
    <row r="425" spans="4:5" ht="12.75">
      <c r="D425"/>
      <c r="E425" s="69"/>
    </row>
    <row r="426" spans="4:5" ht="12.75">
      <c r="D426" s="7"/>
      <c r="E426" s="68"/>
    </row>
    <row r="427" spans="4:5" ht="12.75">
      <c r="D427" s="52"/>
      <c r="E427" s="80"/>
    </row>
    <row r="428" spans="4:5" ht="12.75">
      <c r="D428"/>
      <c r="E428" s="80"/>
    </row>
    <row r="429" spans="4:5" ht="12.75">
      <c r="D429"/>
      <c r="E429" s="69"/>
    </row>
    <row r="430" spans="1:5" ht="12.75">
      <c r="A430" s="1"/>
      <c r="B430" s="1"/>
      <c r="C430" s="26"/>
      <c r="D430" s="1"/>
      <c r="E430" s="72"/>
    </row>
    <row r="431" spans="1:4" ht="12.75">
      <c r="A431" s="3"/>
      <c r="B431" s="3"/>
      <c r="C431" s="28"/>
      <c r="D431" s="15"/>
    </row>
    <row r="432" spans="1:4" ht="12.75">
      <c r="A432" s="47"/>
      <c r="B432" s="3"/>
      <c r="C432" s="28"/>
      <c r="D432" s="15"/>
    </row>
    <row r="433" spans="3:4" ht="12.75">
      <c r="C433" s="28"/>
      <c r="D433" s="15"/>
    </row>
    <row r="434" spans="3:4" ht="12.75">
      <c r="C434" s="28"/>
      <c r="D434" s="15"/>
    </row>
    <row r="435" spans="3:4" ht="12.75">
      <c r="C435" s="28"/>
      <c r="D435" s="15"/>
    </row>
    <row r="436" spans="3:4" ht="12.75">
      <c r="C436" s="28"/>
      <c r="D436" s="15"/>
    </row>
    <row r="437" spans="3:4" ht="12.75">
      <c r="C437" s="28"/>
      <c r="D437" s="15"/>
    </row>
    <row r="441" spans="4:5" ht="12.75">
      <c r="D441"/>
      <c r="E441" s="82"/>
    </row>
    <row r="442" spans="4:5" ht="12.75">
      <c r="D442"/>
      <c r="E442" s="69"/>
    </row>
    <row r="443" spans="4:5" ht="12.75">
      <c r="D443" s="7"/>
      <c r="E443" s="68"/>
    </row>
    <row r="444" spans="4:5" ht="12.75">
      <c r="D444" s="52"/>
      <c r="E444" s="80"/>
    </row>
    <row r="445" spans="4:5" ht="12.75">
      <c r="D445"/>
      <c r="E445" s="80"/>
    </row>
    <row r="446" spans="4:5" ht="12.75">
      <c r="D446"/>
      <c r="E446" s="69"/>
    </row>
    <row r="447" spans="1:5" ht="12.75">
      <c r="A447" s="1"/>
      <c r="B447" s="1"/>
      <c r="C447" s="26"/>
      <c r="D447" s="1"/>
      <c r="E447" s="72"/>
    </row>
    <row r="448" spans="1:4" ht="12.75">
      <c r="A448" s="3"/>
      <c r="B448" s="3"/>
      <c r="C448" s="28"/>
      <c r="D448" s="15"/>
    </row>
    <row r="449" spans="1:4" ht="12.75">
      <c r="A449" s="47"/>
      <c r="B449" s="3"/>
      <c r="C449" s="28"/>
      <c r="D449" s="15"/>
    </row>
    <row r="450" spans="1:4" ht="12.75">
      <c r="A450" s="47"/>
      <c r="B450" s="47"/>
      <c r="C450" s="28"/>
      <c r="D450" s="15"/>
    </row>
    <row r="451" spans="1:4" ht="12.75">
      <c r="A451" s="47"/>
      <c r="B451" s="47"/>
      <c r="C451" s="28"/>
      <c r="D451" s="15"/>
    </row>
    <row r="452" spans="1:4" ht="12.75">
      <c r="A452" s="47"/>
      <c r="B452" s="47"/>
      <c r="C452" s="28"/>
      <c r="D452" s="15"/>
    </row>
    <row r="453" spans="1:4" ht="12.75">
      <c r="A453" s="47"/>
      <c r="B453" s="47"/>
      <c r="C453" s="28"/>
      <c r="D453" s="15"/>
    </row>
    <row r="454" spans="3:4" ht="12.75">
      <c r="C454" s="28"/>
      <c r="D454" s="15"/>
    </row>
    <row r="463" spans="4:5" ht="12.75">
      <c r="D463"/>
      <c r="E463" s="82"/>
    </row>
    <row r="464" spans="4:5" ht="12.75">
      <c r="D464"/>
      <c r="E464" s="69"/>
    </row>
    <row r="465" spans="4:5" ht="12.75">
      <c r="D465" s="7"/>
      <c r="E465" s="68"/>
    </row>
    <row r="466" spans="4:5" ht="12.75">
      <c r="D466" s="52"/>
      <c r="E466" s="80"/>
    </row>
    <row r="467" spans="4:5" ht="12.75">
      <c r="D467"/>
      <c r="E467" s="80"/>
    </row>
    <row r="468" spans="4:5" ht="12.75">
      <c r="D468"/>
      <c r="E468" s="69"/>
    </row>
    <row r="469" spans="1:5" ht="12.75">
      <c r="A469" s="1"/>
      <c r="B469" s="1"/>
      <c r="C469" s="26"/>
      <c r="D469" s="1"/>
      <c r="E469" s="72"/>
    </row>
    <row r="470" spans="1:4" ht="12.75">
      <c r="A470" s="3"/>
      <c r="B470" s="3"/>
      <c r="C470" s="28"/>
      <c r="D470" s="15"/>
    </row>
    <row r="471" spans="1:4" ht="12.75">
      <c r="A471" s="47"/>
      <c r="B471" s="3"/>
      <c r="C471" s="28"/>
      <c r="D471" s="15"/>
    </row>
    <row r="472" spans="1:4" ht="12.75">
      <c r="A472" s="47"/>
      <c r="B472" s="47"/>
      <c r="C472" s="28"/>
      <c r="D472" s="15"/>
    </row>
    <row r="473" spans="1:4" ht="12.75">
      <c r="A473" s="47"/>
      <c r="B473" s="47"/>
      <c r="C473" s="28"/>
      <c r="D473" s="15"/>
    </row>
    <row r="474" spans="1:4" ht="12.75">
      <c r="A474" s="47"/>
      <c r="B474" s="47"/>
      <c r="C474" s="28"/>
      <c r="D474" s="15"/>
    </row>
    <row r="475" spans="1:4" ht="12.75">
      <c r="A475" s="47"/>
      <c r="B475" s="47"/>
      <c r="C475" s="28"/>
      <c r="D475" s="15"/>
    </row>
    <row r="476" spans="3:4" ht="12.75">
      <c r="C476" s="28"/>
      <c r="D476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6"/>
  <sheetViews>
    <sheetView zoomScalePageLayoutView="0" workbookViewId="0" topLeftCell="A544">
      <selection activeCell="D563" sqref="D563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91" customWidth="1"/>
    <col min="6" max="6" width="14.625" style="69" customWidth="1"/>
  </cols>
  <sheetData>
    <row r="1" spans="1:4" ht="12.75">
      <c r="A1" s="17"/>
      <c r="B1" s="17"/>
      <c r="C1" s="3"/>
      <c r="D1" s="15"/>
    </row>
    <row r="2" spans="1:11" ht="12.75">
      <c r="A2" s="30"/>
      <c r="B2" s="31"/>
      <c r="C2" s="20"/>
      <c r="D2" s="16" t="s">
        <v>18</v>
      </c>
      <c r="E2" s="90" t="s">
        <v>237</v>
      </c>
      <c r="G2" s="3"/>
      <c r="H2" s="3"/>
      <c r="I2" s="3"/>
      <c r="J2" s="14"/>
      <c r="K2" s="9"/>
    </row>
    <row r="3" spans="1:11" ht="12.75">
      <c r="A3" s="21"/>
      <c r="B3" s="28"/>
      <c r="C3" s="3"/>
      <c r="D3" s="14" t="s">
        <v>25</v>
      </c>
      <c r="E3" s="91" t="s">
        <v>569</v>
      </c>
      <c r="G3" s="3"/>
      <c r="H3" s="3"/>
      <c r="I3" s="3"/>
      <c r="J3" s="14"/>
      <c r="K3" s="9"/>
    </row>
    <row r="4" spans="1:11" ht="12.75">
      <c r="A4" s="21"/>
      <c r="B4" s="28"/>
      <c r="C4" s="3"/>
      <c r="D4" s="14"/>
      <c r="E4" s="91" t="s">
        <v>155</v>
      </c>
      <c r="G4" s="3"/>
      <c r="H4" s="3"/>
      <c r="I4" s="3"/>
      <c r="J4" s="14"/>
      <c r="K4" s="9"/>
    </row>
    <row r="5" spans="1:11" ht="12.75">
      <c r="A5" s="21"/>
      <c r="B5" s="28"/>
      <c r="C5" s="3"/>
      <c r="D5" s="14"/>
      <c r="E5" s="91" t="s">
        <v>570</v>
      </c>
      <c r="G5" s="3"/>
      <c r="H5" s="3"/>
      <c r="I5" s="3"/>
      <c r="J5" s="14"/>
      <c r="K5" s="9"/>
    </row>
    <row r="6" spans="1:11" ht="12.75">
      <c r="A6" s="25" t="s">
        <v>19</v>
      </c>
      <c r="B6" s="26" t="s">
        <v>20</v>
      </c>
      <c r="C6" s="1"/>
      <c r="D6" s="1" t="s">
        <v>21</v>
      </c>
      <c r="E6" s="92" t="s">
        <v>458</v>
      </c>
      <c r="G6" s="3"/>
      <c r="H6" s="3"/>
      <c r="I6" s="3"/>
      <c r="J6" s="3"/>
      <c r="K6" s="10"/>
    </row>
    <row r="7" spans="1:11" ht="12.75">
      <c r="A7" s="22" t="s">
        <v>49</v>
      </c>
      <c r="B7" s="27"/>
      <c r="C7" s="13"/>
      <c r="D7" s="35" t="s">
        <v>60</v>
      </c>
      <c r="E7" s="94">
        <f>SUM(+E8+E15+E40)</f>
        <v>8591666.26</v>
      </c>
      <c r="G7" s="14"/>
      <c r="H7" s="14"/>
      <c r="I7" s="14"/>
      <c r="J7" s="14"/>
      <c r="K7" s="9"/>
    </row>
    <row r="8" spans="1:11" ht="12.75">
      <c r="A8" s="21"/>
      <c r="B8" s="28" t="s">
        <v>53</v>
      </c>
      <c r="C8" s="3"/>
      <c r="D8" s="14" t="s">
        <v>232</v>
      </c>
      <c r="E8" s="91">
        <f>SUM(E9:E14)</f>
        <v>412000</v>
      </c>
      <c r="G8" s="14"/>
      <c r="H8" s="14"/>
      <c r="I8" s="14"/>
      <c r="J8" s="14"/>
      <c r="K8" s="9"/>
    </row>
    <row r="9" spans="1:11" ht="12.75">
      <c r="A9" s="21"/>
      <c r="B9" s="28"/>
      <c r="C9" s="3">
        <v>3030</v>
      </c>
      <c r="D9" s="14" t="s">
        <v>41</v>
      </c>
      <c r="E9" s="91">
        <v>396000</v>
      </c>
      <c r="G9" s="14"/>
      <c r="H9" s="14"/>
      <c r="I9" s="14"/>
      <c r="J9" s="14"/>
      <c r="K9" s="9"/>
    </row>
    <row r="10" spans="1:11" ht="12.75">
      <c r="A10" s="21"/>
      <c r="B10" s="28"/>
      <c r="C10" s="3">
        <v>4210</v>
      </c>
      <c r="D10" s="14" t="s">
        <v>31</v>
      </c>
      <c r="E10" s="91">
        <v>3500</v>
      </c>
      <c r="G10" s="14"/>
      <c r="H10" s="14"/>
      <c r="I10" s="14"/>
      <c r="J10" s="14"/>
      <c r="K10" s="9"/>
    </row>
    <row r="11" spans="1:11" ht="12.75">
      <c r="A11" s="21"/>
      <c r="B11" s="28"/>
      <c r="C11" s="3">
        <v>4220</v>
      </c>
      <c r="D11" s="42" t="s">
        <v>40</v>
      </c>
      <c r="E11" s="91">
        <v>2000</v>
      </c>
      <c r="G11" s="14"/>
      <c r="H11" s="14"/>
      <c r="I11" s="14"/>
      <c r="J11" s="14"/>
      <c r="K11" s="9"/>
    </row>
    <row r="12" spans="1:11" ht="12.75">
      <c r="A12" s="21"/>
      <c r="B12" s="28"/>
      <c r="C12" s="6">
        <v>4270</v>
      </c>
      <c r="D12" t="s">
        <v>33</v>
      </c>
      <c r="E12" s="91">
        <v>2000</v>
      </c>
      <c r="G12" s="14"/>
      <c r="H12" s="14"/>
      <c r="I12" s="14"/>
      <c r="J12" s="14"/>
      <c r="K12" s="9"/>
    </row>
    <row r="13" spans="1:11" ht="12.75">
      <c r="A13" s="21"/>
      <c r="B13" s="28"/>
      <c r="C13" s="3">
        <v>4300</v>
      </c>
      <c r="D13" s="14" t="s">
        <v>34</v>
      </c>
      <c r="E13" s="91">
        <v>7500</v>
      </c>
      <c r="G13" s="14"/>
      <c r="H13" s="14"/>
      <c r="I13" s="14"/>
      <c r="J13" s="14"/>
      <c r="K13" s="9"/>
    </row>
    <row r="14" spans="1:11" ht="12.75">
      <c r="A14" s="21"/>
      <c r="B14" s="28"/>
      <c r="C14" s="6">
        <v>4360</v>
      </c>
      <c r="D14" t="s">
        <v>288</v>
      </c>
      <c r="E14" s="91">
        <v>1000</v>
      </c>
      <c r="G14" s="14"/>
      <c r="H14" s="14"/>
      <c r="I14" s="14"/>
      <c r="J14" s="14"/>
      <c r="K14" s="9"/>
    </row>
    <row r="15" spans="1:11" ht="12.75">
      <c r="A15" s="21"/>
      <c r="B15" s="28" t="s">
        <v>54</v>
      </c>
      <c r="C15" s="3"/>
      <c r="D15" s="14" t="s">
        <v>55</v>
      </c>
      <c r="E15" s="91">
        <f>SUM(E16:E39)</f>
        <v>8146566.26</v>
      </c>
      <c r="G15" s="14"/>
      <c r="H15" s="14"/>
      <c r="I15" s="14"/>
      <c r="J15" s="14"/>
      <c r="K15" s="9"/>
    </row>
    <row r="16" spans="1:11" ht="12.75">
      <c r="A16" s="21"/>
      <c r="B16" s="28"/>
      <c r="C16" s="6">
        <v>3020</v>
      </c>
      <c r="D16" t="s">
        <v>411</v>
      </c>
      <c r="E16" s="91">
        <v>110000</v>
      </c>
      <c r="G16" s="14"/>
      <c r="H16" s="14"/>
      <c r="I16" s="14"/>
      <c r="J16" s="14"/>
      <c r="K16" s="9"/>
    </row>
    <row r="17" spans="1:11" ht="12.75">
      <c r="A17" s="21"/>
      <c r="B17" s="28"/>
      <c r="C17" s="6">
        <v>4010</v>
      </c>
      <c r="D17" t="s">
        <v>27</v>
      </c>
      <c r="E17" s="91">
        <v>5249407</v>
      </c>
      <c r="G17" s="14"/>
      <c r="H17" s="14"/>
      <c r="I17" s="14"/>
      <c r="J17" s="14"/>
      <c r="K17" s="9"/>
    </row>
    <row r="18" spans="1:11" ht="12.75">
      <c r="A18" s="21"/>
      <c r="B18" s="28"/>
      <c r="C18" s="6">
        <v>4040</v>
      </c>
      <c r="D18" t="s">
        <v>28</v>
      </c>
      <c r="E18" s="91">
        <v>361656.26</v>
      </c>
      <c r="G18" s="14"/>
      <c r="H18" s="14"/>
      <c r="I18" s="14"/>
      <c r="J18" s="14"/>
      <c r="K18" s="9"/>
    </row>
    <row r="19" spans="1:11" ht="12.75">
      <c r="A19" s="21"/>
      <c r="B19" s="28"/>
      <c r="C19" s="6">
        <v>4110</v>
      </c>
      <c r="D19" t="s">
        <v>29</v>
      </c>
      <c r="E19" s="91">
        <v>935000</v>
      </c>
      <c r="G19" s="14"/>
      <c r="H19" s="14"/>
      <c r="I19" s="14"/>
      <c r="J19" s="14"/>
      <c r="K19" s="9"/>
    </row>
    <row r="20" spans="1:11" ht="12.75">
      <c r="A20" s="21"/>
      <c r="B20" s="28"/>
      <c r="C20" s="6">
        <v>4120</v>
      </c>
      <c r="D20" t="s">
        <v>30</v>
      </c>
      <c r="E20" s="91">
        <v>130000</v>
      </c>
      <c r="G20" s="14"/>
      <c r="H20" s="14"/>
      <c r="I20" s="14"/>
      <c r="J20" s="14"/>
      <c r="K20" s="9"/>
    </row>
    <row r="21" spans="1:11" ht="12.75">
      <c r="A21" s="21"/>
      <c r="B21" s="28"/>
      <c r="C21" s="3">
        <v>4170</v>
      </c>
      <c r="D21" s="14" t="s">
        <v>208</v>
      </c>
      <c r="E21" s="91">
        <v>120000</v>
      </c>
      <c r="G21" s="14"/>
      <c r="H21" s="14"/>
      <c r="I21" s="14"/>
      <c r="J21" s="14"/>
      <c r="K21" s="9"/>
    </row>
    <row r="22" spans="1:11" ht="12.75">
      <c r="A22" s="21"/>
      <c r="B22" s="28"/>
      <c r="C22" s="6">
        <v>4210</v>
      </c>
      <c r="D22" t="s">
        <v>31</v>
      </c>
      <c r="E22" s="91">
        <v>170555</v>
      </c>
      <c r="G22" s="14"/>
      <c r="H22" s="14"/>
      <c r="I22" s="14"/>
      <c r="J22" s="14"/>
      <c r="K22" s="9"/>
    </row>
    <row r="23" spans="1:11" ht="12.75">
      <c r="A23" s="21"/>
      <c r="B23" s="28"/>
      <c r="C23" s="3">
        <v>4220</v>
      </c>
      <c r="D23" s="42" t="s">
        <v>40</v>
      </c>
      <c r="E23" s="91">
        <v>12000</v>
      </c>
      <c r="G23" s="14"/>
      <c r="H23" s="14"/>
      <c r="I23" s="14"/>
      <c r="J23" s="14"/>
      <c r="K23" s="9"/>
    </row>
    <row r="24" spans="1:11" ht="12.75">
      <c r="A24" s="21"/>
      <c r="B24" s="28"/>
      <c r="C24" s="6">
        <v>4240</v>
      </c>
      <c r="D24" t="s">
        <v>376</v>
      </c>
      <c r="E24" s="91">
        <v>5000</v>
      </c>
      <c r="G24" s="14"/>
      <c r="H24" s="14"/>
      <c r="I24" s="14"/>
      <c r="J24" s="14"/>
      <c r="K24" s="9"/>
    </row>
    <row r="25" spans="1:11" ht="12.75">
      <c r="A25" s="21"/>
      <c r="B25" s="28"/>
      <c r="C25" s="6">
        <v>4260</v>
      </c>
      <c r="D25" t="s">
        <v>32</v>
      </c>
      <c r="E25" s="91">
        <v>160000</v>
      </c>
      <c r="G25" s="14"/>
      <c r="H25" s="14"/>
      <c r="I25" s="14"/>
      <c r="J25" s="14"/>
      <c r="K25" s="9"/>
    </row>
    <row r="26" spans="1:11" ht="12.75">
      <c r="A26" s="24"/>
      <c r="B26" s="17"/>
      <c r="C26" s="6">
        <v>4270</v>
      </c>
      <c r="D26" t="s">
        <v>33</v>
      </c>
      <c r="E26" s="91">
        <v>73129</v>
      </c>
      <c r="G26" s="14"/>
      <c r="H26" s="14"/>
      <c r="I26" s="14"/>
      <c r="J26" s="14"/>
      <c r="K26" s="9"/>
    </row>
    <row r="27" spans="1:5" ht="12.75">
      <c r="A27" s="24"/>
      <c r="B27" s="17"/>
      <c r="C27" s="6">
        <v>4280</v>
      </c>
      <c r="D27" t="s">
        <v>227</v>
      </c>
      <c r="E27" s="91">
        <v>5000</v>
      </c>
    </row>
    <row r="28" spans="1:5" ht="12.75">
      <c r="A28" s="24"/>
      <c r="B28" s="28"/>
      <c r="C28" s="6">
        <v>4300</v>
      </c>
      <c r="D28" t="s">
        <v>34</v>
      </c>
      <c r="E28" s="91">
        <v>364235</v>
      </c>
    </row>
    <row r="29" spans="1:5" ht="12.75">
      <c r="A29" s="17"/>
      <c r="B29" s="28"/>
      <c r="C29" s="6">
        <v>4360</v>
      </c>
      <c r="D29" t="s">
        <v>288</v>
      </c>
      <c r="E29" s="91">
        <v>60000</v>
      </c>
    </row>
    <row r="30" spans="1:5" ht="12.75">
      <c r="A30" s="28"/>
      <c r="B30" s="28"/>
      <c r="C30" s="6">
        <v>4410</v>
      </c>
      <c r="D30" t="s">
        <v>35</v>
      </c>
      <c r="E30" s="91">
        <v>40000</v>
      </c>
    </row>
    <row r="31" spans="1:5" ht="12.75">
      <c r="A31" s="28"/>
      <c r="B31" s="28"/>
      <c r="C31" s="6">
        <v>4420</v>
      </c>
      <c r="D31" t="s">
        <v>56</v>
      </c>
      <c r="E31" s="91">
        <v>7000</v>
      </c>
    </row>
    <row r="32" spans="1:5" ht="12.75">
      <c r="A32" s="21"/>
      <c r="B32" s="28"/>
      <c r="C32" s="6">
        <v>4430</v>
      </c>
      <c r="D32" t="s">
        <v>36</v>
      </c>
      <c r="E32" s="91">
        <v>80000</v>
      </c>
    </row>
    <row r="33" spans="1:5" ht="12.75">
      <c r="A33" s="21"/>
      <c r="B33" s="28"/>
      <c r="C33" s="6">
        <v>4440</v>
      </c>
      <c r="D33" t="s">
        <v>57</v>
      </c>
      <c r="E33" s="91">
        <v>168204</v>
      </c>
    </row>
    <row r="34" spans="1:5" ht="12.75">
      <c r="A34" s="21"/>
      <c r="B34" s="28"/>
      <c r="C34" s="3">
        <v>4510</v>
      </c>
      <c r="D34" s="17" t="s">
        <v>214</v>
      </c>
      <c r="E34" s="91">
        <v>380</v>
      </c>
    </row>
    <row r="35" spans="1:5" ht="12.75">
      <c r="A35" s="21"/>
      <c r="B35" s="28"/>
      <c r="C35" s="3">
        <v>4520</v>
      </c>
      <c r="D35" s="17" t="s">
        <v>464</v>
      </c>
      <c r="E35" s="91">
        <v>10000</v>
      </c>
    </row>
    <row r="36" spans="1:4" ht="12.75">
      <c r="A36" s="21"/>
      <c r="B36" s="28"/>
      <c r="C36" s="3"/>
      <c r="D36" s="17" t="s">
        <v>223</v>
      </c>
    </row>
    <row r="37" spans="1:5" ht="12.75">
      <c r="A37" s="21"/>
      <c r="B37" s="28"/>
      <c r="C37" s="6">
        <v>4530</v>
      </c>
      <c r="D37" t="s">
        <v>233</v>
      </c>
      <c r="E37" s="91">
        <v>5000</v>
      </c>
    </row>
    <row r="38" spans="1:5" ht="12.75">
      <c r="A38" s="21"/>
      <c r="B38" s="28"/>
      <c r="C38" s="6">
        <v>4700</v>
      </c>
      <c r="D38" t="s">
        <v>386</v>
      </c>
      <c r="E38" s="91">
        <v>30000</v>
      </c>
    </row>
    <row r="39" spans="1:5" ht="12.75">
      <c r="A39" s="21"/>
      <c r="B39" s="28"/>
      <c r="C39" s="6">
        <v>6060</v>
      </c>
      <c r="D39" t="s">
        <v>58</v>
      </c>
      <c r="E39" s="91">
        <v>50000</v>
      </c>
    </row>
    <row r="40" spans="1:5" ht="12.75">
      <c r="A40" s="21"/>
      <c r="B40" s="28" t="s">
        <v>59</v>
      </c>
      <c r="D40" t="s">
        <v>1</v>
      </c>
      <c r="E40" s="91">
        <f>SUM(E41:E48)</f>
        <v>33100</v>
      </c>
    </row>
    <row r="41" spans="1:5" ht="12.75">
      <c r="A41" s="21"/>
      <c r="B41" s="28"/>
      <c r="C41" s="6">
        <v>2900</v>
      </c>
      <c r="D41" t="s">
        <v>433</v>
      </c>
      <c r="E41" s="91">
        <v>1000</v>
      </c>
    </row>
    <row r="42" spans="1:4" ht="12.75">
      <c r="A42" s="21"/>
      <c r="B42" s="28"/>
      <c r="D42" t="s">
        <v>434</v>
      </c>
    </row>
    <row r="43" spans="1:4" ht="12.75">
      <c r="A43" s="21"/>
      <c r="B43" s="28"/>
      <c r="D43" t="s">
        <v>435</v>
      </c>
    </row>
    <row r="44" spans="1:4" ht="12.75">
      <c r="A44" s="21"/>
      <c r="B44" s="28"/>
      <c r="D44" t="s">
        <v>436</v>
      </c>
    </row>
    <row r="45" spans="1:5" ht="12.75">
      <c r="A45" s="21"/>
      <c r="B45" s="28"/>
      <c r="C45" s="3">
        <v>3030</v>
      </c>
      <c r="D45" s="14" t="s">
        <v>41</v>
      </c>
      <c r="E45" s="91">
        <v>19100</v>
      </c>
    </row>
    <row r="46" spans="1:5" ht="12.75">
      <c r="A46" s="21"/>
      <c r="B46" s="28"/>
      <c r="C46" s="6">
        <v>4210</v>
      </c>
      <c r="D46" t="s">
        <v>31</v>
      </c>
      <c r="E46" s="91">
        <v>6000</v>
      </c>
    </row>
    <row r="47" spans="1:5" ht="12.75">
      <c r="A47" s="21"/>
      <c r="B47" s="28"/>
      <c r="C47" s="6">
        <v>4220</v>
      </c>
      <c r="D47" s="2" t="s">
        <v>40</v>
      </c>
      <c r="E47" s="91">
        <v>2000</v>
      </c>
    </row>
    <row r="48" spans="1:5" ht="12.75">
      <c r="A48" s="21"/>
      <c r="B48" s="28"/>
      <c r="C48" s="6">
        <v>4300</v>
      </c>
      <c r="D48" t="s">
        <v>130</v>
      </c>
      <c r="E48" s="91">
        <v>5000</v>
      </c>
    </row>
    <row r="49" spans="1:5" ht="12.75">
      <c r="A49" s="22" t="s">
        <v>49</v>
      </c>
      <c r="B49" s="27"/>
      <c r="C49" s="13"/>
      <c r="D49" s="35" t="s">
        <v>209</v>
      </c>
      <c r="E49" s="94">
        <f>E50</f>
        <v>296984</v>
      </c>
    </row>
    <row r="50" spans="1:5" ht="12.75">
      <c r="A50" s="21"/>
      <c r="B50" s="28" t="s">
        <v>61</v>
      </c>
      <c r="C50" s="3"/>
      <c r="D50" s="14" t="s">
        <v>98</v>
      </c>
      <c r="E50" s="91">
        <f>SUM(E51:E55)</f>
        <v>296984</v>
      </c>
    </row>
    <row r="51" spans="1:5" ht="12.75">
      <c r="A51" s="21"/>
      <c r="B51" s="28"/>
      <c r="C51" s="6">
        <v>4010</v>
      </c>
      <c r="D51" t="s">
        <v>27</v>
      </c>
      <c r="E51" s="91">
        <v>202057</v>
      </c>
    </row>
    <row r="52" spans="1:5" ht="12.75">
      <c r="A52" s="28"/>
      <c r="B52" s="28"/>
      <c r="C52" s="6">
        <v>4040</v>
      </c>
      <c r="D52" t="s">
        <v>28</v>
      </c>
      <c r="E52" s="91">
        <v>36000</v>
      </c>
    </row>
    <row r="53" spans="1:5" ht="12.75">
      <c r="A53" s="28"/>
      <c r="B53" s="28"/>
      <c r="C53" s="6">
        <v>4110</v>
      </c>
      <c r="D53" t="s">
        <v>29</v>
      </c>
      <c r="E53" s="91">
        <v>38686</v>
      </c>
    </row>
    <row r="54" spans="1:5" ht="12.75">
      <c r="A54" s="28"/>
      <c r="B54" s="28"/>
      <c r="C54" s="6">
        <v>4120</v>
      </c>
      <c r="D54" t="s">
        <v>30</v>
      </c>
      <c r="E54" s="91">
        <v>5254</v>
      </c>
    </row>
    <row r="55" spans="1:5" ht="12.75">
      <c r="A55" s="28"/>
      <c r="B55" s="28"/>
      <c r="C55" s="6">
        <v>4440</v>
      </c>
      <c r="D55" t="s">
        <v>57</v>
      </c>
      <c r="E55" s="91">
        <v>14987</v>
      </c>
    </row>
    <row r="56" spans="1:5" ht="12.75">
      <c r="A56" s="22" t="s">
        <v>50</v>
      </c>
      <c r="B56" s="27"/>
      <c r="C56" s="13"/>
      <c r="D56" s="35" t="s">
        <v>69</v>
      </c>
      <c r="E56" s="96">
        <f>E57</f>
        <v>226488</v>
      </c>
    </row>
    <row r="57" spans="1:5" ht="12.75">
      <c r="A57" s="62"/>
      <c r="B57" s="54" t="s">
        <v>300</v>
      </c>
      <c r="C57" s="55"/>
      <c r="D57" s="58" t="s">
        <v>301</v>
      </c>
      <c r="E57" s="91">
        <f>SUM(E58:E66)</f>
        <v>226488</v>
      </c>
    </row>
    <row r="58" spans="1:5" ht="12.75">
      <c r="A58" s="54"/>
      <c r="B58" s="54"/>
      <c r="C58" s="6">
        <v>3020</v>
      </c>
      <c r="D58" t="s">
        <v>411</v>
      </c>
      <c r="E58" s="91">
        <v>3500</v>
      </c>
    </row>
    <row r="59" spans="1:5" ht="12.75">
      <c r="A59" s="28"/>
      <c r="B59" s="28"/>
      <c r="C59" s="6">
        <v>4010</v>
      </c>
      <c r="D59" t="s">
        <v>27</v>
      </c>
      <c r="E59" s="91">
        <v>156090</v>
      </c>
    </row>
    <row r="60" spans="1:5" ht="12.75">
      <c r="A60" s="28"/>
      <c r="B60" s="28"/>
      <c r="C60" s="6">
        <v>4040</v>
      </c>
      <c r="D60" t="s">
        <v>28</v>
      </c>
      <c r="E60" s="91">
        <v>11725</v>
      </c>
    </row>
    <row r="61" spans="1:5" ht="12.75">
      <c r="A61" s="28"/>
      <c r="B61" s="28"/>
      <c r="C61" s="6">
        <v>4110</v>
      </c>
      <c r="D61" t="s">
        <v>29</v>
      </c>
      <c r="E61" s="91">
        <v>30000</v>
      </c>
    </row>
    <row r="62" spans="1:5" ht="12.75">
      <c r="A62" s="28"/>
      <c r="B62" s="28"/>
      <c r="C62" s="6">
        <v>4120</v>
      </c>
      <c r="D62" t="s">
        <v>30</v>
      </c>
      <c r="E62" s="91">
        <v>4200</v>
      </c>
    </row>
    <row r="63" spans="1:5" ht="12.75">
      <c r="A63" s="28"/>
      <c r="B63" s="28"/>
      <c r="C63" s="6">
        <v>4260</v>
      </c>
      <c r="D63" t="s">
        <v>32</v>
      </c>
      <c r="E63" s="91">
        <v>5000</v>
      </c>
    </row>
    <row r="64" spans="1:5" ht="12.75">
      <c r="A64" s="28"/>
      <c r="B64" s="28"/>
      <c r="C64" s="6">
        <v>4300</v>
      </c>
      <c r="D64" s="2" t="s">
        <v>34</v>
      </c>
      <c r="E64" s="91">
        <v>9271</v>
      </c>
    </row>
    <row r="65" spans="1:5" ht="12.75">
      <c r="A65" s="28"/>
      <c r="B65" s="28"/>
      <c r="C65" s="6">
        <v>4360</v>
      </c>
      <c r="D65" t="s">
        <v>288</v>
      </c>
      <c r="E65" s="91">
        <v>500</v>
      </c>
    </row>
    <row r="66" spans="1:5" ht="12.75">
      <c r="A66" s="28"/>
      <c r="B66" s="28"/>
      <c r="C66" s="6">
        <v>4440</v>
      </c>
      <c r="D66" t="s">
        <v>57</v>
      </c>
      <c r="E66" s="91">
        <v>6202</v>
      </c>
    </row>
    <row r="67" spans="1:5" ht="13.5" customHeight="1">
      <c r="A67" s="27" t="s">
        <v>65</v>
      </c>
      <c r="B67" s="27"/>
      <c r="C67" s="7"/>
      <c r="D67" s="5" t="s">
        <v>143</v>
      </c>
      <c r="E67" s="94">
        <f>SUM(E69+E75)</f>
        <v>149424</v>
      </c>
    </row>
    <row r="68" spans="1:5" ht="12.75">
      <c r="A68" s="27"/>
      <c r="B68" s="27"/>
      <c r="C68" s="7"/>
      <c r="D68" s="5" t="s">
        <v>144</v>
      </c>
      <c r="E68" s="94"/>
    </row>
    <row r="69" spans="1:5" ht="12.75">
      <c r="A69" s="28"/>
      <c r="B69" s="28" t="s">
        <v>66</v>
      </c>
      <c r="D69" t="s">
        <v>67</v>
      </c>
      <c r="E69" s="91">
        <f>SUM(E71:E74)</f>
        <v>5603</v>
      </c>
    </row>
    <row r="70" spans="1:4" ht="12.75">
      <c r="A70" s="28"/>
      <c r="B70" s="28"/>
      <c r="D70" t="s">
        <v>68</v>
      </c>
    </row>
    <row r="71" spans="1:5" ht="12.75">
      <c r="A71" s="28"/>
      <c r="B71" s="28"/>
      <c r="C71" s="6">
        <v>4110</v>
      </c>
      <c r="D71" t="s">
        <v>29</v>
      </c>
      <c r="E71" s="91">
        <v>761</v>
      </c>
    </row>
    <row r="72" spans="1:5" ht="12.75">
      <c r="A72" s="28"/>
      <c r="B72" s="28"/>
      <c r="C72" s="6">
        <v>4120</v>
      </c>
      <c r="D72" t="s">
        <v>30</v>
      </c>
      <c r="E72" s="91">
        <v>108</v>
      </c>
    </row>
    <row r="73" spans="1:5" ht="12.75">
      <c r="A73" s="28"/>
      <c r="B73" s="28"/>
      <c r="C73" s="6">
        <v>4170</v>
      </c>
      <c r="D73" s="42" t="s">
        <v>208</v>
      </c>
      <c r="E73" s="91">
        <v>4400</v>
      </c>
    </row>
    <row r="74" spans="1:5" ht="12.75">
      <c r="A74" s="28"/>
      <c r="B74" s="28"/>
      <c r="C74" s="6">
        <v>4210</v>
      </c>
      <c r="D74" s="2" t="s">
        <v>31</v>
      </c>
      <c r="E74" s="91">
        <v>334</v>
      </c>
    </row>
    <row r="75" spans="1:5" ht="12.75">
      <c r="A75" s="28"/>
      <c r="B75" s="28" t="s">
        <v>515</v>
      </c>
      <c r="D75" s="2" t="s">
        <v>514</v>
      </c>
      <c r="E75" s="91">
        <f>SUM(E76:E81)</f>
        <v>143821</v>
      </c>
    </row>
    <row r="76" spans="1:5" ht="12.75">
      <c r="A76" s="28"/>
      <c r="B76" s="28"/>
      <c r="C76" s="3">
        <v>3030</v>
      </c>
      <c r="D76" s="14" t="s">
        <v>41</v>
      </c>
      <c r="E76" s="91">
        <v>86800</v>
      </c>
    </row>
    <row r="77" spans="1:5" ht="12.75">
      <c r="A77" s="28"/>
      <c r="B77" s="28"/>
      <c r="C77" s="6">
        <v>4110</v>
      </c>
      <c r="D77" t="s">
        <v>29</v>
      </c>
      <c r="E77" s="91">
        <v>6148</v>
      </c>
    </row>
    <row r="78" spans="1:5" ht="12.75">
      <c r="A78" s="28"/>
      <c r="B78" s="28"/>
      <c r="C78" s="6">
        <v>4120</v>
      </c>
      <c r="D78" t="s">
        <v>30</v>
      </c>
      <c r="E78" s="91">
        <v>688</v>
      </c>
    </row>
    <row r="79" spans="1:5" ht="12.75">
      <c r="A79" s="28"/>
      <c r="B79" s="28"/>
      <c r="C79" s="6">
        <v>4170</v>
      </c>
      <c r="D79" s="42" t="s">
        <v>208</v>
      </c>
      <c r="E79" s="91">
        <v>39600</v>
      </c>
    </row>
    <row r="80" spans="1:5" ht="12.75">
      <c r="A80" s="28"/>
      <c r="B80" s="28"/>
      <c r="C80" s="6">
        <v>4210</v>
      </c>
      <c r="D80" s="2" t="s">
        <v>31</v>
      </c>
      <c r="E80" s="91">
        <v>9684</v>
      </c>
    </row>
    <row r="81" spans="1:5" ht="12.75">
      <c r="A81" s="28"/>
      <c r="B81" s="28"/>
      <c r="C81" s="6">
        <v>4300</v>
      </c>
      <c r="D81" s="2" t="s">
        <v>34</v>
      </c>
      <c r="E81" s="91">
        <v>901</v>
      </c>
    </row>
    <row r="82" spans="1:4" ht="12.75">
      <c r="A82" s="28"/>
      <c r="B82" s="28"/>
      <c r="D82" s="2"/>
    </row>
    <row r="83" spans="1:4" ht="12.75">
      <c r="A83" s="28"/>
      <c r="B83" s="28"/>
      <c r="D83" s="2"/>
    </row>
    <row r="84" spans="1:4" ht="12.75">
      <c r="A84" s="28"/>
      <c r="B84" s="28"/>
      <c r="D84" s="2"/>
    </row>
    <row r="85" spans="1:4" ht="12.75">
      <c r="A85" s="28"/>
      <c r="B85" s="28"/>
      <c r="D85" s="2"/>
    </row>
    <row r="86" spans="1:4" ht="12.75">
      <c r="A86" s="28"/>
      <c r="B86" s="28"/>
      <c r="D86" s="2"/>
    </row>
    <row r="87" spans="1:4" ht="12.75">
      <c r="A87" s="28"/>
      <c r="B87" s="28"/>
      <c r="D87" s="2"/>
    </row>
    <row r="88" spans="1:4" ht="12.75">
      <c r="A88" s="28"/>
      <c r="B88" s="28"/>
      <c r="D88" s="2"/>
    </row>
    <row r="89" spans="1:4" ht="12.75">
      <c r="A89" s="28"/>
      <c r="B89" s="28"/>
      <c r="C89" s="3"/>
      <c r="D89" s="42"/>
    </row>
    <row r="90" spans="1:4" ht="12.75">
      <c r="A90" s="28"/>
      <c r="B90" s="28"/>
      <c r="C90" s="3"/>
      <c r="D90" s="42"/>
    </row>
    <row r="91" spans="1:4" ht="12.75">
      <c r="A91" s="28"/>
      <c r="B91" s="28"/>
      <c r="C91" s="3"/>
      <c r="D91" s="42"/>
    </row>
    <row r="92" spans="1:4" ht="12.75">
      <c r="A92" s="28"/>
      <c r="B92" s="28"/>
      <c r="C92" s="3"/>
      <c r="D92" s="42"/>
    </row>
    <row r="93" spans="1:4" ht="12.75">
      <c r="A93" s="28"/>
      <c r="B93" s="28"/>
      <c r="C93" s="3"/>
      <c r="D93" s="42"/>
    </row>
    <row r="94" spans="1:2" ht="12.75">
      <c r="A94" s="28"/>
      <c r="B94" s="28"/>
    </row>
    <row r="95" spans="1:2" ht="12.75">
      <c r="A95" s="28"/>
      <c r="B95" s="28"/>
    </row>
    <row r="96" spans="1:4" ht="12.75">
      <c r="A96" s="33"/>
      <c r="B96" s="33"/>
      <c r="C96" s="18"/>
      <c r="D96" s="2"/>
    </row>
    <row r="97" spans="1:5" ht="12.75">
      <c r="A97" s="28"/>
      <c r="B97" s="28"/>
      <c r="D97" s="16" t="s">
        <v>18</v>
      </c>
      <c r="E97" s="90" t="s">
        <v>237</v>
      </c>
    </row>
    <row r="98" spans="1:5" ht="12.75">
      <c r="A98" s="28"/>
      <c r="B98" s="28"/>
      <c r="D98" s="8" t="s">
        <v>363</v>
      </c>
      <c r="E98" s="91" t="s">
        <v>569</v>
      </c>
    </row>
    <row r="99" spans="1:5" ht="12.75">
      <c r="A99" s="28"/>
      <c r="B99" s="28"/>
      <c r="D99" s="8"/>
      <c r="E99" s="91" t="s">
        <v>155</v>
      </c>
    </row>
    <row r="100" spans="1:5" ht="12.75">
      <c r="A100" s="28"/>
      <c r="B100" s="28"/>
      <c r="D100" s="5"/>
      <c r="E100" s="91" t="s">
        <v>570</v>
      </c>
    </row>
    <row r="101" spans="1:5" ht="12.75">
      <c r="A101" s="25" t="s">
        <v>19</v>
      </c>
      <c r="B101" s="26" t="s">
        <v>20</v>
      </c>
      <c r="C101" s="1"/>
      <c r="D101" s="1" t="s">
        <v>21</v>
      </c>
      <c r="E101" s="92" t="s">
        <v>458</v>
      </c>
    </row>
    <row r="102" spans="1:5" ht="12.75">
      <c r="A102" s="22" t="s">
        <v>49</v>
      </c>
      <c r="B102" s="27"/>
      <c r="C102" s="13"/>
      <c r="D102" s="35" t="s">
        <v>157</v>
      </c>
      <c r="E102" s="94">
        <f>SUM(E103)</f>
        <v>30000</v>
      </c>
    </row>
    <row r="103" spans="1:5" ht="12.75">
      <c r="A103" s="28"/>
      <c r="B103" s="28" t="s">
        <v>59</v>
      </c>
      <c r="D103" t="s">
        <v>1</v>
      </c>
      <c r="E103" s="97">
        <f>SUM(E104:E105)</f>
        <v>30000</v>
      </c>
    </row>
    <row r="104" spans="1:5" ht="12.75">
      <c r="A104" s="28"/>
      <c r="B104" s="28"/>
      <c r="C104" s="6">
        <v>4170</v>
      </c>
      <c r="D104" s="42" t="s">
        <v>208</v>
      </c>
      <c r="E104" s="97">
        <v>1000</v>
      </c>
    </row>
    <row r="105" spans="1:5" ht="12.75">
      <c r="A105" s="28"/>
      <c r="B105" s="28"/>
      <c r="C105" s="6">
        <v>4300</v>
      </c>
      <c r="D105" t="s">
        <v>34</v>
      </c>
      <c r="E105" s="91">
        <v>29000</v>
      </c>
    </row>
    <row r="106" spans="1:5" ht="12.75">
      <c r="A106" s="22" t="s">
        <v>49</v>
      </c>
      <c r="B106" s="27"/>
      <c r="C106" s="13"/>
      <c r="D106" s="35" t="s">
        <v>157</v>
      </c>
      <c r="E106" s="94">
        <f>E107</f>
        <v>114000</v>
      </c>
    </row>
    <row r="107" spans="1:5" ht="12" customHeight="1">
      <c r="A107" s="27"/>
      <c r="B107" s="28" t="s">
        <v>215</v>
      </c>
      <c r="D107" t="s">
        <v>216</v>
      </c>
      <c r="E107" s="91">
        <f>SUM(E108:E117)</f>
        <v>114000</v>
      </c>
    </row>
    <row r="108" spans="1:5" ht="12" customHeight="1">
      <c r="A108" s="27"/>
      <c r="B108" s="28"/>
      <c r="C108" s="6">
        <v>4110</v>
      </c>
      <c r="D108" t="s">
        <v>29</v>
      </c>
      <c r="E108" s="91">
        <v>2000</v>
      </c>
    </row>
    <row r="109" spans="1:5" ht="12" customHeight="1">
      <c r="A109" s="27"/>
      <c r="B109" s="28"/>
      <c r="C109" s="6">
        <v>4120</v>
      </c>
      <c r="D109" t="s">
        <v>30</v>
      </c>
      <c r="E109" s="91">
        <v>500</v>
      </c>
    </row>
    <row r="110" spans="1:5" ht="12" customHeight="1">
      <c r="A110" s="27"/>
      <c r="B110" s="28"/>
      <c r="C110" s="3">
        <v>4170</v>
      </c>
      <c r="D110" s="42" t="s">
        <v>208</v>
      </c>
      <c r="E110" s="91">
        <v>15000</v>
      </c>
    </row>
    <row r="111" spans="1:5" ht="12" customHeight="1">
      <c r="A111" s="27"/>
      <c r="B111" s="28"/>
      <c r="C111" s="6">
        <v>4190</v>
      </c>
      <c r="D111" t="s">
        <v>387</v>
      </c>
      <c r="E111" s="91">
        <v>2000</v>
      </c>
    </row>
    <row r="112" spans="1:5" ht="12.75">
      <c r="A112" s="28"/>
      <c r="B112" s="28"/>
      <c r="C112" s="6">
        <v>4210</v>
      </c>
      <c r="D112" t="s">
        <v>31</v>
      </c>
      <c r="E112" s="91">
        <v>25000</v>
      </c>
    </row>
    <row r="113" spans="1:5" ht="12.75">
      <c r="A113" s="28"/>
      <c r="B113" s="28"/>
      <c r="C113" s="6">
        <v>4220</v>
      </c>
      <c r="D113" t="s">
        <v>40</v>
      </c>
      <c r="E113" s="91">
        <v>2000</v>
      </c>
    </row>
    <row r="114" spans="1:5" ht="12.75">
      <c r="A114" s="28"/>
      <c r="B114" s="28"/>
      <c r="C114" s="6">
        <v>4300</v>
      </c>
      <c r="D114" t="s">
        <v>34</v>
      </c>
      <c r="E114" s="91">
        <v>55000</v>
      </c>
    </row>
    <row r="115" spans="1:5" ht="12.75">
      <c r="A115" s="28"/>
      <c r="B115" s="28"/>
      <c r="C115" s="6">
        <v>4360</v>
      </c>
      <c r="D115" t="s">
        <v>288</v>
      </c>
      <c r="E115" s="91">
        <v>8000</v>
      </c>
    </row>
    <row r="116" spans="1:6" s="5" customFormat="1" ht="12.75">
      <c r="A116" s="28"/>
      <c r="B116" s="28"/>
      <c r="C116" s="6">
        <v>4430</v>
      </c>
      <c r="D116" t="s">
        <v>217</v>
      </c>
      <c r="E116" s="91">
        <v>3500</v>
      </c>
      <c r="F116" s="69"/>
    </row>
    <row r="117" spans="1:6" s="5" customFormat="1" ht="12.75">
      <c r="A117" s="28"/>
      <c r="B117" s="28"/>
      <c r="C117" s="3">
        <v>4510</v>
      </c>
      <c r="D117" s="17" t="s">
        <v>214</v>
      </c>
      <c r="E117" s="91">
        <v>1000</v>
      </c>
      <c r="F117" s="69"/>
    </row>
    <row r="118" spans="1:6" s="5" customFormat="1" ht="12.75">
      <c r="A118" s="28"/>
      <c r="B118" s="28"/>
      <c r="C118" s="3"/>
      <c r="D118" s="17"/>
      <c r="E118" s="91"/>
      <c r="F118" s="69"/>
    </row>
    <row r="119" spans="1:6" s="51" customFormat="1" ht="13.5" customHeight="1">
      <c r="A119" s="48"/>
      <c r="B119" s="48" t="s">
        <v>548</v>
      </c>
      <c r="C119" s="52"/>
      <c r="D119" s="51" t="s">
        <v>549</v>
      </c>
      <c r="E119" s="96">
        <f>SUM(E120:E121)</f>
        <v>27056</v>
      </c>
      <c r="F119" s="87"/>
    </row>
    <row r="120" spans="1:5" ht="13.5" customHeight="1">
      <c r="A120" s="54"/>
      <c r="B120" s="28"/>
      <c r="C120" s="3">
        <v>4170</v>
      </c>
      <c r="D120" s="14" t="s">
        <v>208</v>
      </c>
      <c r="E120" s="91">
        <v>26340</v>
      </c>
    </row>
    <row r="121" spans="1:5" ht="13.5" customHeight="1">
      <c r="A121" s="54"/>
      <c r="B121" s="28"/>
      <c r="C121" s="6">
        <v>4210</v>
      </c>
      <c r="D121" t="s">
        <v>31</v>
      </c>
      <c r="E121" s="91">
        <v>716</v>
      </c>
    </row>
    <row r="122" spans="1:4" ht="13.5" customHeight="1">
      <c r="A122" s="54"/>
      <c r="B122" s="54"/>
      <c r="C122" s="55"/>
      <c r="D122" s="58"/>
    </row>
    <row r="123" spans="1:4" ht="13.5" customHeight="1">
      <c r="A123" s="54"/>
      <c r="B123" s="54"/>
      <c r="C123" s="55"/>
      <c r="D123" s="58"/>
    </row>
    <row r="124" spans="1:4" ht="13.5" customHeight="1">
      <c r="A124" s="54"/>
      <c r="B124" s="54"/>
      <c r="C124" s="55"/>
      <c r="D124" s="58"/>
    </row>
    <row r="125" spans="1:2" ht="13.5" customHeight="1">
      <c r="A125" s="28"/>
      <c r="B125" s="28"/>
    </row>
    <row r="126" spans="1:2" ht="13.5" customHeight="1">
      <c r="A126" s="28"/>
      <c r="B126" s="28"/>
    </row>
    <row r="127" spans="1:2" ht="13.5" customHeight="1">
      <c r="A127" s="28"/>
      <c r="B127" s="28"/>
    </row>
    <row r="128" spans="1:2" ht="13.5" customHeight="1">
      <c r="A128" s="28"/>
      <c r="B128" s="28"/>
    </row>
    <row r="129" spans="1:6" ht="12.75">
      <c r="A129" s="21"/>
      <c r="B129" s="28"/>
      <c r="D129" s="16" t="s">
        <v>18</v>
      </c>
      <c r="E129" s="101" t="s">
        <v>237</v>
      </c>
      <c r="F129" s="105"/>
    </row>
    <row r="130" spans="1:6" ht="12.75">
      <c r="A130" s="21"/>
      <c r="B130" s="28"/>
      <c r="C130" s="3"/>
      <c r="D130" s="3" t="s">
        <v>156</v>
      </c>
      <c r="E130" s="91" t="s">
        <v>569</v>
      </c>
      <c r="F130" s="105"/>
    </row>
    <row r="131" spans="1:6" ht="12.75">
      <c r="A131" s="21"/>
      <c r="B131" s="28"/>
      <c r="C131" s="3"/>
      <c r="D131" s="3"/>
      <c r="E131" s="91" t="s">
        <v>155</v>
      </c>
      <c r="F131" s="105"/>
    </row>
    <row r="132" spans="1:6" s="51" customFormat="1" ht="12.75">
      <c r="A132" s="21"/>
      <c r="B132" s="28"/>
      <c r="C132" s="3"/>
      <c r="D132" s="3"/>
      <c r="E132" s="91" t="s">
        <v>570</v>
      </c>
      <c r="F132" s="105"/>
    </row>
    <row r="133" spans="1:6" ht="12.75">
      <c r="A133" s="25" t="s">
        <v>19</v>
      </c>
      <c r="B133" s="26" t="s">
        <v>20</v>
      </c>
      <c r="C133" s="1"/>
      <c r="D133" s="1" t="s">
        <v>21</v>
      </c>
      <c r="E133" s="92" t="s">
        <v>458</v>
      </c>
      <c r="F133" s="105"/>
    </row>
    <row r="134" spans="1:6" ht="12.75">
      <c r="A134" s="48" t="s">
        <v>325</v>
      </c>
      <c r="B134" s="48"/>
      <c r="C134" s="52"/>
      <c r="D134" s="50" t="s">
        <v>326</v>
      </c>
      <c r="E134" s="98">
        <f>E135</f>
        <v>1000</v>
      </c>
      <c r="F134" s="80"/>
    </row>
    <row r="135" spans="1:6" ht="12.75">
      <c r="A135" s="28"/>
      <c r="B135" s="28" t="s">
        <v>327</v>
      </c>
      <c r="D135" s="42" t="s">
        <v>328</v>
      </c>
      <c r="E135" s="99">
        <f>E136</f>
        <v>1000</v>
      </c>
      <c r="F135" s="80"/>
    </row>
    <row r="136" spans="1:6" ht="12.75">
      <c r="A136" s="21"/>
      <c r="B136" s="28"/>
      <c r="C136" s="6">
        <v>2360</v>
      </c>
      <c r="D136" t="s">
        <v>306</v>
      </c>
      <c r="E136" s="99">
        <v>1000</v>
      </c>
      <c r="F136" s="80"/>
    </row>
    <row r="137" spans="1:6" ht="12.75">
      <c r="A137" s="21"/>
      <c r="B137" s="28"/>
      <c r="D137" t="s">
        <v>307</v>
      </c>
      <c r="E137" s="99"/>
      <c r="F137" s="80"/>
    </row>
    <row r="138" spans="1:6" ht="12.75">
      <c r="A138" s="21"/>
      <c r="B138" s="28"/>
      <c r="D138" t="s">
        <v>308</v>
      </c>
      <c r="E138" s="99"/>
      <c r="F138" s="80"/>
    </row>
    <row r="139" spans="1:6" ht="12.75">
      <c r="A139" s="21"/>
      <c r="B139" s="28"/>
      <c r="D139" t="s">
        <v>309</v>
      </c>
      <c r="E139" s="93"/>
      <c r="F139" s="80"/>
    </row>
    <row r="140" spans="1:6" ht="12.75">
      <c r="A140" s="21"/>
      <c r="B140" s="28"/>
      <c r="D140" t="s">
        <v>310</v>
      </c>
      <c r="E140" s="93"/>
      <c r="F140" s="80"/>
    </row>
    <row r="141" spans="1:6" ht="12.75">
      <c r="A141" s="21"/>
      <c r="B141" s="28"/>
      <c r="C141" s="3"/>
      <c r="D141" s="3"/>
      <c r="E141" s="93"/>
      <c r="F141" s="80"/>
    </row>
    <row r="142" spans="1:6" s="51" customFormat="1" ht="12.75">
      <c r="A142" s="113" t="s">
        <v>372</v>
      </c>
      <c r="B142" s="48"/>
      <c r="C142" s="49"/>
      <c r="D142" s="59" t="s">
        <v>373</v>
      </c>
      <c r="E142" s="98">
        <f>E143</f>
        <v>2000</v>
      </c>
      <c r="F142" s="115"/>
    </row>
    <row r="143" spans="1:6" ht="12.75">
      <c r="A143" s="21"/>
      <c r="B143" s="28" t="s">
        <v>374</v>
      </c>
      <c r="C143" s="3"/>
      <c r="D143" s="15" t="s">
        <v>375</v>
      </c>
      <c r="E143" s="99">
        <f>E144</f>
        <v>2000</v>
      </c>
      <c r="F143" s="80"/>
    </row>
    <row r="144" spans="1:6" ht="12.75">
      <c r="A144" s="21"/>
      <c r="B144" s="28"/>
      <c r="C144" s="6">
        <v>2360</v>
      </c>
      <c r="D144" t="s">
        <v>306</v>
      </c>
      <c r="E144" s="99">
        <v>2000</v>
      </c>
      <c r="F144" s="80"/>
    </row>
    <row r="145" spans="1:6" ht="12.75">
      <c r="A145" s="21"/>
      <c r="B145" s="28"/>
      <c r="D145" t="s">
        <v>307</v>
      </c>
      <c r="E145" s="93"/>
      <c r="F145" s="80"/>
    </row>
    <row r="146" spans="1:6" ht="12.75">
      <c r="A146" s="21"/>
      <c r="B146" s="28"/>
      <c r="D146" t="s">
        <v>308</v>
      </c>
      <c r="E146" s="93"/>
      <c r="F146" s="80"/>
    </row>
    <row r="147" spans="1:6" ht="12.75">
      <c r="A147" s="21"/>
      <c r="B147" s="28"/>
      <c r="D147" t="s">
        <v>309</v>
      </c>
      <c r="E147" s="93"/>
      <c r="F147" s="80"/>
    </row>
    <row r="148" spans="1:6" ht="12.75">
      <c r="A148" s="21"/>
      <c r="B148" s="28"/>
      <c r="D148" t="s">
        <v>310</v>
      </c>
      <c r="E148" s="93"/>
      <c r="F148" s="80"/>
    </row>
    <row r="149" spans="1:6" ht="12.75">
      <c r="A149" s="21"/>
      <c r="B149" s="28"/>
      <c r="E149" s="93"/>
      <c r="F149" s="80"/>
    </row>
    <row r="150" spans="1:6" ht="12.75">
      <c r="A150" s="27" t="s">
        <v>146</v>
      </c>
      <c r="B150" s="27"/>
      <c r="C150" s="13"/>
      <c r="D150" s="23" t="s">
        <v>9</v>
      </c>
      <c r="E150" s="102">
        <f>E160+E184+E168+E151+E157+E173</f>
        <v>4832593.15</v>
      </c>
      <c r="F150" s="106"/>
    </row>
    <row r="151" spans="1:6" s="66" customFormat="1" ht="12.75">
      <c r="A151" s="111"/>
      <c r="B151" s="111" t="s">
        <v>431</v>
      </c>
      <c r="C151" s="112"/>
      <c r="D151" s="65" t="s">
        <v>2</v>
      </c>
      <c r="E151" s="103">
        <f>SUM(E152:E156)</f>
        <v>247406</v>
      </c>
      <c r="F151" s="126"/>
    </row>
    <row r="152" spans="1:6" ht="12.75">
      <c r="A152" s="27"/>
      <c r="B152" s="27"/>
      <c r="C152" s="55">
        <v>2540</v>
      </c>
      <c r="D152" s="57" t="s">
        <v>260</v>
      </c>
      <c r="E152" s="103">
        <v>72406</v>
      </c>
      <c r="F152" s="106"/>
    </row>
    <row r="153" spans="1:6" ht="12.75">
      <c r="A153" s="27"/>
      <c r="B153" s="27"/>
      <c r="C153" s="55"/>
      <c r="D153" s="57" t="s">
        <v>261</v>
      </c>
      <c r="E153" s="102"/>
      <c r="F153" s="106"/>
    </row>
    <row r="154" spans="1:6" ht="12.75">
      <c r="A154" s="27"/>
      <c r="B154" s="27"/>
      <c r="C154" s="55">
        <v>4240</v>
      </c>
      <c r="D154" s="15" t="s">
        <v>519</v>
      </c>
      <c r="E154" s="103">
        <v>0</v>
      </c>
      <c r="F154" s="106"/>
    </row>
    <row r="155" spans="1:6" ht="12.75">
      <c r="A155" s="27"/>
      <c r="B155" s="27"/>
      <c r="C155" s="55">
        <v>4247</v>
      </c>
      <c r="D155" s="15" t="s">
        <v>519</v>
      </c>
      <c r="E155" s="103">
        <v>175000</v>
      </c>
      <c r="F155" s="106"/>
    </row>
    <row r="156" spans="1:6" ht="12.75">
      <c r="A156" s="27"/>
      <c r="B156" s="27"/>
      <c r="C156" s="55">
        <v>4249</v>
      </c>
      <c r="D156" s="15" t="s">
        <v>519</v>
      </c>
      <c r="E156" s="103">
        <v>0</v>
      </c>
      <c r="F156" s="106"/>
    </row>
    <row r="157" spans="1:6" s="66" customFormat="1" ht="12.75">
      <c r="A157" s="111"/>
      <c r="B157" s="111" t="s">
        <v>530</v>
      </c>
      <c r="C157" s="112"/>
      <c r="D157" s="15" t="s">
        <v>531</v>
      </c>
      <c r="E157" s="103">
        <f>E158</f>
        <v>7600</v>
      </c>
      <c r="F157" s="126"/>
    </row>
    <row r="158" spans="1:6" s="66" customFormat="1" ht="12.75">
      <c r="A158" s="111"/>
      <c r="B158" s="111"/>
      <c r="C158" s="8">
        <v>4330</v>
      </c>
      <c r="D158" s="2" t="s">
        <v>205</v>
      </c>
      <c r="E158" s="103">
        <v>7600</v>
      </c>
      <c r="F158" s="126"/>
    </row>
    <row r="159" spans="1:6" ht="12.75">
      <c r="A159" s="27"/>
      <c r="B159" s="27"/>
      <c r="D159" t="s">
        <v>206</v>
      </c>
      <c r="E159" s="103"/>
      <c r="F159" s="106"/>
    </row>
    <row r="160" spans="1:6" ht="12.75">
      <c r="A160" s="54"/>
      <c r="B160" s="54" t="s">
        <v>302</v>
      </c>
      <c r="C160" s="55"/>
      <c r="D160" s="57" t="s">
        <v>299</v>
      </c>
      <c r="E160" s="100">
        <f>SUM(E161:E166)</f>
        <v>3216016</v>
      </c>
      <c r="F160" s="107"/>
    </row>
    <row r="161" spans="1:6" ht="12.75">
      <c r="A161" s="54"/>
      <c r="B161" s="54"/>
      <c r="C161" s="55">
        <v>2310</v>
      </c>
      <c r="D161" s="15" t="s">
        <v>465</v>
      </c>
      <c r="E161" s="100">
        <v>8616</v>
      </c>
      <c r="F161" s="107"/>
    </row>
    <row r="162" spans="1:6" ht="12.75">
      <c r="A162" s="54"/>
      <c r="B162" s="54"/>
      <c r="C162" s="55"/>
      <c r="D162" s="15" t="s">
        <v>316</v>
      </c>
      <c r="E162" s="100"/>
      <c r="F162" s="107"/>
    </row>
    <row r="163" spans="1:6" ht="12.75">
      <c r="A163" s="54"/>
      <c r="B163" s="54"/>
      <c r="C163" s="55"/>
      <c r="D163" s="15" t="s">
        <v>317</v>
      </c>
      <c r="E163" s="100"/>
      <c r="F163" s="107"/>
    </row>
    <row r="164" spans="1:6" ht="12.75">
      <c r="A164" s="27"/>
      <c r="B164" s="27"/>
      <c r="C164" s="55">
        <v>2540</v>
      </c>
      <c r="D164" s="57" t="s">
        <v>260</v>
      </c>
      <c r="E164" s="100">
        <v>3200000</v>
      </c>
      <c r="F164" s="106"/>
    </row>
    <row r="165" spans="1:6" ht="12.75">
      <c r="A165" s="27"/>
      <c r="B165" s="27"/>
      <c r="C165" s="55"/>
      <c r="D165" s="57" t="s">
        <v>261</v>
      </c>
      <c r="E165" s="102"/>
      <c r="F165" s="106"/>
    </row>
    <row r="166" spans="1:6" ht="12.75">
      <c r="A166" s="27"/>
      <c r="B166" s="27"/>
      <c r="C166" s="8">
        <v>4330</v>
      </c>
      <c r="D166" s="2" t="s">
        <v>205</v>
      </c>
      <c r="E166" s="103">
        <v>7400</v>
      </c>
      <c r="F166" s="106"/>
    </row>
    <row r="167" spans="1:6" s="2" customFormat="1" ht="12.75">
      <c r="A167" s="27"/>
      <c r="B167" s="27"/>
      <c r="C167" s="6"/>
      <c r="D167" t="s">
        <v>206</v>
      </c>
      <c r="E167" s="102"/>
      <c r="F167" s="106"/>
    </row>
    <row r="168" spans="1:6" ht="12.75">
      <c r="A168" s="54"/>
      <c r="B168" s="28" t="s">
        <v>364</v>
      </c>
      <c r="C168" s="55"/>
      <c r="D168" s="15" t="s">
        <v>365</v>
      </c>
      <c r="E168" s="100">
        <f>E172</f>
        <v>1337922</v>
      </c>
      <c r="F168" s="107"/>
    </row>
    <row r="169" spans="1:6" ht="12.75">
      <c r="A169" s="54"/>
      <c r="B169" s="54"/>
      <c r="C169" s="55"/>
      <c r="D169" s="15" t="s">
        <v>366</v>
      </c>
      <c r="E169" s="100"/>
      <c r="F169" s="107"/>
    </row>
    <row r="170" spans="1:6" ht="12.75">
      <c r="A170" s="54"/>
      <c r="B170" s="54"/>
      <c r="C170" s="55"/>
      <c r="D170" s="15" t="s">
        <v>367</v>
      </c>
      <c r="E170" s="100"/>
      <c r="F170" s="107"/>
    </row>
    <row r="171" spans="1:6" ht="12.75">
      <c r="A171" s="54"/>
      <c r="B171" s="54"/>
      <c r="C171" s="55"/>
      <c r="D171" s="15" t="s">
        <v>368</v>
      </c>
      <c r="E171" s="100"/>
      <c r="F171" s="107"/>
    </row>
    <row r="172" spans="1:6" ht="12.75">
      <c r="A172" s="54"/>
      <c r="B172" s="54"/>
      <c r="C172" s="55">
        <v>2540</v>
      </c>
      <c r="D172" s="57" t="s">
        <v>260</v>
      </c>
      <c r="E172" s="100">
        <v>1337922</v>
      </c>
      <c r="F172" s="107"/>
    </row>
    <row r="173" spans="1:6" ht="12.75">
      <c r="A173" s="54"/>
      <c r="B173" s="28" t="s">
        <v>554</v>
      </c>
      <c r="C173" s="55"/>
      <c r="D173" s="15" t="s">
        <v>550</v>
      </c>
      <c r="E173" s="100">
        <f>SUM(E176:E182)</f>
        <v>5349.150000000001</v>
      </c>
      <c r="F173" s="107"/>
    </row>
    <row r="174" spans="1:6" ht="12.75">
      <c r="A174" s="54"/>
      <c r="B174" s="54"/>
      <c r="C174" s="55"/>
      <c r="D174" s="15" t="s">
        <v>555</v>
      </c>
      <c r="E174" s="100"/>
      <c r="F174" s="107"/>
    </row>
    <row r="175" spans="1:6" ht="12.75">
      <c r="A175" s="54"/>
      <c r="B175" s="54"/>
      <c r="C175" s="55"/>
      <c r="D175" s="15" t="s">
        <v>552</v>
      </c>
      <c r="E175" s="100"/>
      <c r="F175" s="107"/>
    </row>
    <row r="176" spans="1:6" ht="12.75">
      <c r="A176" s="54"/>
      <c r="B176" s="54"/>
      <c r="C176" s="6">
        <v>2830</v>
      </c>
      <c r="D176" t="s">
        <v>145</v>
      </c>
      <c r="E176" s="100">
        <v>2960.1</v>
      </c>
      <c r="F176" s="107"/>
    </row>
    <row r="177" spans="1:6" ht="12.75">
      <c r="A177" s="54"/>
      <c r="B177" s="54"/>
      <c r="D177" t="s">
        <v>154</v>
      </c>
      <c r="E177" s="100"/>
      <c r="F177" s="107"/>
    </row>
    <row r="178" spans="1:6" ht="12.75">
      <c r="A178" s="54"/>
      <c r="B178" s="54"/>
      <c r="D178" t="s">
        <v>240</v>
      </c>
      <c r="E178" s="100"/>
      <c r="F178" s="107"/>
    </row>
    <row r="179" spans="1:6" ht="12.75">
      <c r="A179" s="54"/>
      <c r="B179" s="54"/>
      <c r="D179" t="s">
        <v>239</v>
      </c>
      <c r="E179" s="100"/>
      <c r="F179" s="107"/>
    </row>
    <row r="180" spans="1:6" ht="12.75">
      <c r="A180" s="54"/>
      <c r="B180" s="54"/>
      <c r="C180" s="6">
        <v>4010</v>
      </c>
      <c r="D180" t="s">
        <v>27</v>
      </c>
      <c r="E180" s="100">
        <v>1996</v>
      </c>
      <c r="F180" s="107"/>
    </row>
    <row r="181" spans="1:6" ht="12.75">
      <c r="A181" s="54"/>
      <c r="B181" s="54"/>
      <c r="C181" s="6">
        <v>4110</v>
      </c>
      <c r="D181" t="s">
        <v>29</v>
      </c>
      <c r="E181" s="100">
        <v>344.05</v>
      </c>
      <c r="F181" s="107"/>
    </row>
    <row r="182" spans="1:6" ht="12.75">
      <c r="A182" s="54"/>
      <c r="B182" s="54"/>
      <c r="C182" s="6">
        <v>4120</v>
      </c>
      <c r="D182" t="s">
        <v>30</v>
      </c>
      <c r="E182" s="100">
        <v>49</v>
      </c>
      <c r="F182" s="107"/>
    </row>
    <row r="183" spans="1:6" ht="12.75">
      <c r="A183" s="54"/>
      <c r="B183" s="54"/>
      <c r="C183" s="55"/>
      <c r="D183" s="57"/>
      <c r="E183" s="100"/>
      <c r="F183" s="107"/>
    </row>
    <row r="184" spans="1:6" ht="12.75">
      <c r="A184" s="28"/>
      <c r="B184" s="28" t="s">
        <v>189</v>
      </c>
      <c r="C184" s="3"/>
      <c r="D184" s="15" t="s">
        <v>1</v>
      </c>
      <c r="E184" s="99">
        <f>SUM(E185:E195)</f>
        <v>18300</v>
      </c>
      <c r="F184" s="80"/>
    </row>
    <row r="185" spans="1:6" ht="12.75">
      <c r="A185" s="28"/>
      <c r="B185" s="28"/>
      <c r="C185" s="6">
        <v>2360</v>
      </c>
      <c r="D185" t="s">
        <v>306</v>
      </c>
      <c r="E185" s="99">
        <v>5000</v>
      </c>
      <c r="F185" s="80"/>
    </row>
    <row r="186" spans="1:6" ht="12.75">
      <c r="A186" s="28"/>
      <c r="B186" s="28"/>
      <c r="D186" t="s">
        <v>307</v>
      </c>
      <c r="E186" s="99"/>
      <c r="F186" s="80"/>
    </row>
    <row r="187" spans="1:6" ht="12.75">
      <c r="A187" s="28"/>
      <c r="B187" s="28"/>
      <c r="D187" t="s">
        <v>308</v>
      </c>
      <c r="E187" s="99"/>
      <c r="F187" s="80"/>
    </row>
    <row r="188" spans="1:6" ht="12.75">
      <c r="A188" s="28"/>
      <c r="B188" s="28"/>
      <c r="D188" t="s">
        <v>309</v>
      </c>
      <c r="E188" s="99"/>
      <c r="F188" s="80"/>
    </row>
    <row r="189" spans="1:6" ht="12.75">
      <c r="A189" s="28"/>
      <c r="B189" s="28"/>
      <c r="D189" t="s">
        <v>310</v>
      </c>
      <c r="E189" s="99"/>
      <c r="F189" s="80"/>
    </row>
    <row r="190" spans="1:6" ht="12.75">
      <c r="A190" s="28"/>
      <c r="B190" s="28"/>
      <c r="C190" s="6">
        <v>4110</v>
      </c>
      <c r="D190" t="s">
        <v>29</v>
      </c>
      <c r="E190" s="99">
        <v>300</v>
      </c>
      <c r="F190" s="80"/>
    </row>
    <row r="191" spans="1:6" ht="12.75">
      <c r="A191" s="28"/>
      <c r="B191" s="28"/>
      <c r="C191" s="6">
        <v>4170</v>
      </c>
      <c r="D191" t="s">
        <v>208</v>
      </c>
      <c r="E191" s="99">
        <v>2500</v>
      </c>
      <c r="F191" s="80"/>
    </row>
    <row r="192" spans="1:6" ht="12.75">
      <c r="A192" s="28"/>
      <c r="B192" s="28"/>
      <c r="C192" s="6">
        <v>4190</v>
      </c>
      <c r="D192" t="s">
        <v>387</v>
      </c>
      <c r="E192" s="99">
        <v>3000</v>
      </c>
      <c r="F192" s="80"/>
    </row>
    <row r="193" spans="1:6" ht="12.75">
      <c r="A193" s="28"/>
      <c r="B193" s="28"/>
      <c r="C193" s="6">
        <v>4210</v>
      </c>
      <c r="D193" s="2" t="s">
        <v>31</v>
      </c>
      <c r="E193" s="99">
        <v>3000</v>
      </c>
      <c r="F193" s="80"/>
    </row>
    <row r="194" spans="1:6" ht="12.75">
      <c r="A194" s="28"/>
      <c r="B194" s="28"/>
      <c r="C194" s="6">
        <v>4220</v>
      </c>
      <c r="D194" t="s">
        <v>40</v>
      </c>
      <c r="E194" s="99">
        <v>1000</v>
      </c>
      <c r="F194" s="80"/>
    </row>
    <row r="195" spans="1:6" ht="13.5" customHeight="1">
      <c r="A195" s="28"/>
      <c r="B195" s="28"/>
      <c r="C195" s="3">
        <v>4300</v>
      </c>
      <c r="D195" s="14" t="s">
        <v>34</v>
      </c>
      <c r="E195" s="99">
        <v>3500</v>
      </c>
      <c r="F195" s="80"/>
    </row>
    <row r="196" spans="1:6" ht="12.75">
      <c r="A196" s="28"/>
      <c r="B196" s="28"/>
      <c r="C196" s="3"/>
      <c r="D196" s="14"/>
      <c r="E196" s="99"/>
      <c r="F196" s="80"/>
    </row>
    <row r="197" spans="1:5" ht="12.75">
      <c r="A197" s="27" t="s">
        <v>129</v>
      </c>
      <c r="B197" s="27"/>
      <c r="C197" s="7"/>
      <c r="D197" s="5" t="s">
        <v>15</v>
      </c>
      <c r="E197" s="94">
        <f>E214+E227+E206+E198</f>
        <v>380200</v>
      </c>
    </row>
    <row r="198" spans="1:6" s="66" customFormat="1" ht="12.75">
      <c r="A198" s="111"/>
      <c r="B198" s="111" t="s">
        <v>440</v>
      </c>
      <c r="C198" s="67"/>
      <c r="D198" s="66" t="s">
        <v>441</v>
      </c>
      <c r="E198" s="104">
        <f>SUM(E199:E204)</f>
        <v>105000</v>
      </c>
      <c r="F198" s="108"/>
    </row>
    <row r="199" spans="1:6" s="66" customFormat="1" ht="12.75">
      <c r="A199" s="111"/>
      <c r="B199" s="111"/>
      <c r="C199" s="67">
        <v>6220</v>
      </c>
      <c r="D199" s="66" t="s">
        <v>466</v>
      </c>
      <c r="E199" s="104">
        <v>0</v>
      </c>
      <c r="F199" s="108"/>
    </row>
    <row r="200" spans="1:6" s="66" customFormat="1" ht="12.75">
      <c r="A200" s="111"/>
      <c r="B200" s="111"/>
      <c r="C200" s="67"/>
      <c r="D200" s="66" t="s">
        <v>467</v>
      </c>
      <c r="E200" s="104"/>
      <c r="F200" s="108"/>
    </row>
    <row r="201" spans="1:6" s="66" customFormat="1" ht="12.75">
      <c r="A201" s="111"/>
      <c r="B201" s="111"/>
      <c r="C201" s="67"/>
      <c r="D201" s="66" t="s">
        <v>468</v>
      </c>
      <c r="E201" s="104"/>
      <c r="F201" s="108"/>
    </row>
    <row r="202" spans="1:6" s="66" customFormat="1" ht="12.75">
      <c r="A202" s="111"/>
      <c r="B202" s="111"/>
      <c r="C202" s="67"/>
      <c r="D202" s="66" t="s">
        <v>469</v>
      </c>
      <c r="E202" s="104"/>
      <c r="F202" s="108"/>
    </row>
    <row r="203" spans="1:6" s="66" customFormat="1" ht="12.75">
      <c r="A203" s="111"/>
      <c r="B203" s="111"/>
      <c r="C203" s="67">
        <v>6300</v>
      </c>
      <c r="D203" s="66" t="s">
        <v>523</v>
      </c>
      <c r="E203" s="104">
        <v>105000</v>
      </c>
      <c r="F203" s="108"/>
    </row>
    <row r="204" spans="1:6" s="66" customFormat="1" ht="12.75">
      <c r="A204" s="111"/>
      <c r="B204" s="111"/>
      <c r="C204" s="67"/>
      <c r="D204" s="66" t="s">
        <v>524</v>
      </c>
      <c r="E204" s="104"/>
      <c r="F204" s="108"/>
    </row>
    <row r="205" spans="1:6" s="66" customFormat="1" ht="12.75">
      <c r="A205" s="111"/>
      <c r="B205" s="111"/>
      <c r="C205" s="67"/>
      <c r="D205" s="66" t="s">
        <v>525</v>
      </c>
      <c r="E205" s="104"/>
      <c r="F205" s="108"/>
    </row>
    <row r="206" spans="1:6" ht="12.75">
      <c r="A206" s="36"/>
      <c r="B206" s="36" t="s">
        <v>220</v>
      </c>
      <c r="C206" s="8"/>
      <c r="D206" s="2" t="s">
        <v>221</v>
      </c>
      <c r="E206" s="95">
        <f>SUM(E207:E213)</f>
        <v>10000</v>
      </c>
      <c r="F206" s="88"/>
    </row>
    <row r="207" spans="1:6" ht="12.75">
      <c r="A207" s="36"/>
      <c r="B207" s="36"/>
      <c r="C207" s="6">
        <v>2360</v>
      </c>
      <c r="D207" t="s">
        <v>306</v>
      </c>
      <c r="E207" s="95">
        <v>5000</v>
      </c>
      <c r="F207" s="88"/>
    </row>
    <row r="208" spans="1:6" ht="12.75">
      <c r="A208" s="36"/>
      <c r="B208" s="36"/>
      <c r="D208" t="s">
        <v>307</v>
      </c>
      <c r="E208" s="95"/>
      <c r="F208" s="88"/>
    </row>
    <row r="209" spans="1:6" ht="12.75">
      <c r="A209" s="36"/>
      <c r="B209" s="36"/>
      <c r="D209" t="s">
        <v>308</v>
      </c>
      <c r="E209" s="95"/>
      <c r="F209" s="88"/>
    </row>
    <row r="210" spans="1:6" ht="12.75">
      <c r="A210" s="36"/>
      <c r="B210" s="36"/>
      <c r="D210" t="s">
        <v>309</v>
      </c>
      <c r="E210" s="95"/>
      <c r="F210" s="88"/>
    </row>
    <row r="211" spans="1:6" ht="12.75">
      <c r="A211" s="36"/>
      <c r="B211" s="36"/>
      <c r="D211" t="s">
        <v>310</v>
      </c>
      <c r="E211" s="95"/>
      <c r="F211" s="88"/>
    </row>
    <row r="212" spans="1:6" ht="12.75">
      <c r="A212" s="36"/>
      <c r="B212" s="36"/>
      <c r="C212" s="6">
        <v>4210</v>
      </c>
      <c r="D212" s="2" t="s">
        <v>31</v>
      </c>
      <c r="E212" s="95">
        <v>2000</v>
      </c>
      <c r="F212" s="88"/>
    </row>
    <row r="213" spans="1:6" ht="12.75">
      <c r="A213" s="36"/>
      <c r="B213" s="36"/>
      <c r="C213" s="3">
        <v>4300</v>
      </c>
      <c r="D213" s="14" t="s">
        <v>34</v>
      </c>
      <c r="E213" s="95">
        <v>3000</v>
      </c>
      <c r="F213" s="88"/>
    </row>
    <row r="214" spans="1:5" ht="12.75">
      <c r="A214" s="28"/>
      <c r="B214" s="28" t="s">
        <v>118</v>
      </c>
      <c r="D214" s="2" t="s">
        <v>16</v>
      </c>
      <c r="E214" s="91">
        <f>SUM(E215:E225)</f>
        <v>205000</v>
      </c>
    </row>
    <row r="215" spans="1:6" ht="12.75">
      <c r="A215" s="28"/>
      <c r="B215" s="28"/>
      <c r="C215" s="6">
        <v>2360</v>
      </c>
      <c r="D215" t="s">
        <v>306</v>
      </c>
      <c r="E215" s="91">
        <v>116000</v>
      </c>
      <c r="F215"/>
    </row>
    <row r="216" spans="1:6" ht="12.75">
      <c r="A216" s="28"/>
      <c r="B216" s="28"/>
      <c r="D216" t="s">
        <v>307</v>
      </c>
      <c r="F216"/>
    </row>
    <row r="217" spans="1:6" ht="12.75">
      <c r="A217" s="28"/>
      <c r="B217" s="28"/>
      <c r="D217" t="s">
        <v>308</v>
      </c>
      <c r="F217"/>
    </row>
    <row r="218" spans="1:6" ht="12.75">
      <c r="A218" s="28"/>
      <c r="B218" s="28"/>
      <c r="D218" t="s">
        <v>309</v>
      </c>
      <c r="F218"/>
    </row>
    <row r="219" spans="1:6" ht="12.75">
      <c r="A219" s="28"/>
      <c r="B219" s="28"/>
      <c r="D219" t="s">
        <v>310</v>
      </c>
      <c r="F219"/>
    </row>
    <row r="220" spans="1:6" ht="12.75">
      <c r="A220" s="28"/>
      <c r="B220" s="28"/>
      <c r="C220" s="6">
        <v>4170</v>
      </c>
      <c r="D220" t="s">
        <v>208</v>
      </c>
      <c r="E220" s="91">
        <v>53000</v>
      </c>
      <c r="F220"/>
    </row>
    <row r="221" spans="1:6" ht="12.75">
      <c r="A221" s="28"/>
      <c r="B221" s="28"/>
      <c r="C221" s="6">
        <v>4190</v>
      </c>
      <c r="D221" t="s">
        <v>387</v>
      </c>
      <c r="E221" s="91">
        <v>2000</v>
      </c>
      <c r="F221"/>
    </row>
    <row r="222" spans="1:6" ht="12.75">
      <c r="A222" s="28"/>
      <c r="B222" s="28"/>
      <c r="C222" s="6">
        <v>4210</v>
      </c>
      <c r="D222" s="2" t="s">
        <v>31</v>
      </c>
      <c r="E222" s="91">
        <v>6000</v>
      </c>
      <c r="F222"/>
    </row>
    <row r="223" spans="1:6" ht="12.75">
      <c r="A223" s="28"/>
      <c r="B223" s="28"/>
      <c r="C223" s="6">
        <v>4220</v>
      </c>
      <c r="D223" t="s">
        <v>40</v>
      </c>
      <c r="E223" s="91">
        <v>2000</v>
      </c>
      <c r="F223"/>
    </row>
    <row r="224" spans="1:6" ht="12.75">
      <c r="A224" s="28"/>
      <c r="B224" s="28"/>
      <c r="C224" s="3">
        <v>4300</v>
      </c>
      <c r="D224" s="14" t="s">
        <v>34</v>
      </c>
      <c r="E224" s="91">
        <v>24000</v>
      </c>
      <c r="F224"/>
    </row>
    <row r="225" spans="1:6" ht="12.75">
      <c r="A225" s="28"/>
      <c r="B225" s="28"/>
      <c r="C225" s="3">
        <v>4610</v>
      </c>
      <c r="D225" s="15" t="s">
        <v>248</v>
      </c>
      <c r="E225" s="91">
        <v>2000</v>
      </c>
      <c r="F225"/>
    </row>
    <row r="226" spans="1:6" ht="12.75">
      <c r="A226" s="28"/>
      <c r="B226" s="28"/>
      <c r="C226" s="3"/>
      <c r="D226" s="15"/>
      <c r="F226"/>
    </row>
    <row r="227" spans="1:6" ht="12.75">
      <c r="A227" s="28"/>
      <c r="B227" s="28" t="s">
        <v>158</v>
      </c>
      <c r="D227" t="s">
        <v>1</v>
      </c>
      <c r="E227" s="91">
        <f>SUM(E228:E236)</f>
        <v>60200</v>
      </c>
      <c r="F227"/>
    </row>
    <row r="228" spans="1:6" ht="12.75">
      <c r="A228" s="28"/>
      <c r="B228" s="28"/>
      <c r="C228" s="6">
        <v>2360</v>
      </c>
      <c r="D228" t="s">
        <v>306</v>
      </c>
      <c r="E228" s="91">
        <v>10000</v>
      </c>
      <c r="F228"/>
    </row>
    <row r="229" spans="1:6" ht="12.75">
      <c r="A229" s="28"/>
      <c r="B229" s="28"/>
      <c r="D229" t="s">
        <v>307</v>
      </c>
      <c r="F229"/>
    </row>
    <row r="230" spans="1:4" ht="12.75">
      <c r="A230" s="28"/>
      <c r="B230" s="28"/>
      <c r="D230" t="s">
        <v>308</v>
      </c>
    </row>
    <row r="231" spans="1:4" ht="12.75">
      <c r="A231" s="28"/>
      <c r="B231" s="28"/>
      <c r="D231" t="s">
        <v>309</v>
      </c>
    </row>
    <row r="232" spans="1:4" ht="12.75">
      <c r="A232" s="28"/>
      <c r="B232" s="28"/>
      <c r="D232" t="s">
        <v>310</v>
      </c>
    </row>
    <row r="233" spans="1:5" ht="12.75">
      <c r="A233" s="28"/>
      <c r="B233" s="28"/>
      <c r="C233" s="6">
        <v>4210</v>
      </c>
      <c r="D233" s="2" t="s">
        <v>31</v>
      </c>
      <c r="E233" s="91">
        <v>2000</v>
      </c>
    </row>
    <row r="234" spans="1:5" ht="12.75">
      <c r="A234" s="28"/>
      <c r="B234" s="28"/>
      <c r="C234" s="6">
        <v>4220</v>
      </c>
      <c r="D234" t="s">
        <v>40</v>
      </c>
      <c r="E234" s="91">
        <v>2000</v>
      </c>
    </row>
    <row r="235" spans="1:5" ht="12.75">
      <c r="A235" s="28"/>
      <c r="B235" s="28"/>
      <c r="C235" s="3">
        <v>4300</v>
      </c>
      <c r="D235" s="14" t="s">
        <v>34</v>
      </c>
      <c r="E235" s="91">
        <v>46000</v>
      </c>
    </row>
    <row r="236" spans="1:5" ht="12.75">
      <c r="A236" s="28"/>
      <c r="B236" s="28"/>
      <c r="C236" s="3">
        <v>4430</v>
      </c>
      <c r="D236" s="42" t="s">
        <v>193</v>
      </c>
      <c r="E236" s="91">
        <v>200</v>
      </c>
    </row>
    <row r="237" spans="1:4" ht="12.75">
      <c r="A237" s="28"/>
      <c r="B237" s="28"/>
      <c r="C237" s="3"/>
      <c r="D237" s="14"/>
    </row>
    <row r="238" spans="1:6" ht="12.75">
      <c r="A238" s="27" t="s">
        <v>187</v>
      </c>
      <c r="B238" s="27"/>
      <c r="C238" s="13"/>
      <c r="D238" s="35" t="s">
        <v>185</v>
      </c>
      <c r="E238" s="94">
        <f>E252+E239+E245</f>
        <v>496884.5</v>
      </c>
      <c r="F238" s="85"/>
    </row>
    <row r="239" spans="1:6" s="66" customFormat="1" ht="12.75">
      <c r="A239" s="111"/>
      <c r="B239" s="111" t="s">
        <v>384</v>
      </c>
      <c r="C239" s="112"/>
      <c r="D239" s="114" t="s">
        <v>385</v>
      </c>
      <c r="E239" s="104">
        <f>E240</f>
        <v>2000</v>
      </c>
      <c r="F239" s="108"/>
    </row>
    <row r="240" spans="1:6" s="66" customFormat="1" ht="12.75">
      <c r="A240" s="111"/>
      <c r="B240" s="111"/>
      <c r="C240" s="6">
        <v>2360</v>
      </c>
      <c r="D240" t="s">
        <v>306</v>
      </c>
      <c r="E240" s="104">
        <v>2000</v>
      </c>
      <c r="F240" s="108"/>
    </row>
    <row r="241" spans="1:6" s="66" customFormat="1" ht="12.75">
      <c r="A241" s="111"/>
      <c r="B241" s="111"/>
      <c r="C241" s="6"/>
      <c r="D241" t="s">
        <v>307</v>
      </c>
      <c r="E241" s="104"/>
      <c r="F241" s="108"/>
    </row>
    <row r="242" spans="1:6" ht="12.75">
      <c r="A242" s="27"/>
      <c r="B242" s="27"/>
      <c r="D242" t="s">
        <v>308</v>
      </c>
      <c r="E242" s="94"/>
      <c r="F242" s="85"/>
    </row>
    <row r="243" spans="1:6" ht="12.75">
      <c r="A243" s="27"/>
      <c r="B243" s="27"/>
      <c r="D243" t="s">
        <v>309</v>
      </c>
      <c r="E243" s="94"/>
      <c r="F243" s="85"/>
    </row>
    <row r="244" spans="1:6" ht="12.75">
      <c r="A244" s="27"/>
      <c r="B244" s="27"/>
      <c r="D244" t="s">
        <v>310</v>
      </c>
      <c r="E244" s="94"/>
      <c r="F244" s="85"/>
    </row>
    <row r="245" spans="1:6" s="66" customFormat="1" ht="12.75">
      <c r="A245" s="111"/>
      <c r="B245" s="111" t="s">
        <v>504</v>
      </c>
      <c r="C245" s="67"/>
      <c r="D245" t="s">
        <v>505</v>
      </c>
      <c r="E245" s="104">
        <f>SUM(E246:E251)</f>
        <v>418904.5</v>
      </c>
      <c r="F245" s="108"/>
    </row>
    <row r="246" spans="1:6" s="66" customFormat="1" ht="12.75">
      <c r="A246" s="111"/>
      <c r="B246" s="111"/>
      <c r="C246" s="6">
        <v>2820</v>
      </c>
      <c r="D246" s="2" t="s">
        <v>361</v>
      </c>
      <c r="E246" s="104">
        <v>266535.5</v>
      </c>
      <c r="F246" s="108"/>
    </row>
    <row r="247" spans="1:6" s="66" customFormat="1" ht="12.75">
      <c r="A247" s="111"/>
      <c r="B247" s="111"/>
      <c r="C247" s="6"/>
      <c r="D247" s="2" t="s">
        <v>362</v>
      </c>
      <c r="E247" s="104"/>
      <c r="F247" s="108"/>
    </row>
    <row r="248" spans="1:6" s="66" customFormat="1" ht="12.75">
      <c r="A248" s="111"/>
      <c r="B248" s="111"/>
      <c r="C248" s="67">
        <v>4580</v>
      </c>
      <c r="D248" t="s">
        <v>506</v>
      </c>
      <c r="E248" s="104">
        <v>20085</v>
      </c>
      <c r="F248" s="108"/>
    </row>
    <row r="249" spans="1:6" s="66" customFormat="1" ht="12.75">
      <c r="A249" s="111"/>
      <c r="B249" s="111"/>
      <c r="C249" s="67">
        <v>4600</v>
      </c>
      <c r="D249" t="s">
        <v>507</v>
      </c>
      <c r="E249" s="104">
        <v>126454</v>
      </c>
      <c r="F249" s="108"/>
    </row>
    <row r="250" spans="1:6" ht="12.75">
      <c r="A250" s="27"/>
      <c r="B250" s="27"/>
      <c r="D250" t="s">
        <v>508</v>
      </c>
      <c r="E250" s="94"/>
      <c r="F250" s="85"/>
    </row>
    <row r="251" spans="1:6" ht="12.75">
      <c r="A251" s="27"/>
      <c r="B251" s="27"/>
      <c r="C251" s="3">
        <v>4610</v>
      </c>
      <c r="D251" s="15" t="s">
        <v>248</v>
      </c>
      <c r="E251" s="104">
        <v>5830</v>
      </c>
      <c r="F251" s="85"/>
    </row>
    <row r="252" spans="1:5" ht="12.75">
      <c r="A252" s="28"/>
      <c r="B252" s="28" t="s">
        <v>222</v>
      </c>
      <c r="C252" s="3"/>
      <c r="D252" s="42" t="s">
        <v>1</v>
      </c>
      <c r="E252" s="91">
        <f>SUM(E253:E265)</f>
        <v>75980</v>
      </c>
    </row>
    <row r="253" spans="1:5" ht="12.75">
      <c r="A253" s="28"/>
      <c r="B253" s="28"/>
      <c r="C253" s="6">
        <v>2360</v>
      </c>
      <c r="D253" t="s">
        <v>306</v>
      </c>
      <c r="E253" s="91">
        <v>40000</v>
      </c>
    </row>
    <row r="254" spans="1:4" ht="12.75">
      <c r="A254" s="28"/>
      <c r="B254" s="28"/>
      <c r="D254" t="s">
        <v>307</v>
      </c>
    </row>
    <row r="255" spans="1:4" ht="12.75">
      <c r="A255" s="28"/>
      <c r="B255" s="28"/>
      <c r="D255" t="s">
        <v>308</v>
      </c>
    </row>
    <row r="256" spans="1:4" ht="12.75">
      <c r="A256" s="28"/>
      <c r="B256" s="28"/>
      <c r="D256" t="s">
        <v>309</v>
      </c>
    </row>
    <row r="257" spans="1:4" ht="12.75">
      <c r="A257" s="28"/>
      <c r="B257" s="28"/>
      <c r="D257" t="s">
        <v>310</v>
      </c>
    </row>
    <row r="258" spans="1:5" ht="12.75">
      <c r="A258" s="28"/>
      <c r="B258" s="28"/>
      <c r="C258" s="6">
        <v>4110</v>
      </c>
      <c r="D258" t="s">
        <v>29</v>
      </c>
      <c r="E258" s="91">
        <v>5904</v>
      </c>
    </row>
    <row r="259" spans="1:5" ht="12.75">
      <c r="A259" s="28"/>
      <c r="B259" s="28"/>
      <c r="C259" s="6">
        <v>4120</v>
      </c>
      <c r="D259" t="s">
        <v>30</v>
      </c>
      <c r="E259" s="91">
        <v>880</v>
      </c>
    </row>
    <row r="260" spans="1:5" ht="12.75">
      <c r="A260" s="28"/>
      <c r="B260" s="28"/>
      <c r="C260" s="6">
        <v>4170</v>
      </c>
      <c r="D260" t="s">
        <v>208</v>
      </c>
      <c r="E260" s="91">
        <v>10796</v>
      </c>
    </row>
    <row r="261" spans="1:5" ht="12.75">
      <c r="A261" s="28"/>
      <c r="B261" s="28"/>
      <c r="C261" s="6">
        <v>4190</v>
      </c>
      <c r="D261" t="s">
        <v>387</v>
      </c>
      <c r="E261" s="91">
        <v>1000</v>
      </c>
    </row>
    <row r="262" spans="1:5" ht="12.75">
      <c r="A262" s="28"/>
      <c r="B262" s="28"/>
      <c r="C262" s="6">
        <v>4210</v>
      </c>
      <c r="D262" s="2" t="s">
        <v>31</v>
      </c>
      <c r="E262" s="91">
        <v>6900</v>
      </c>
    </row>
    <row r="263" spans="1:5" ht="12.75">
      <c r="A263" s="28"/>
      <c r="B263" s="28"/>
      <c r="C263" s="6">
        <v>4220</v>
      </c>
      <c r="D263" s="2" t="s">
        <v>40</v>
      </c>
      <c r="E263" s="91">
        <v>3000</v>
      </c>
    </row>
    <row r="264" spans="1:5" ht="12.75">
      <c r="A264" s="28"/>
      <c r="B264" s="28"/>
      <c r="C264" s="3">
        <v>4300</v>
      </c>
      <c r="D264" s="14" t="s">
        <v>34</v>
      </c>
      <c r="E264" s="91">
        <v>7000</v>
      </c>
    </row>
    <row r="265" spans="1:5" ht="12.75">
      <c r="A265" s="28"/>
      <c r="B265" s="28"/>
      <c r="C265" s="3">
        <v>4430</v>
      </c>
      <c r="D265" s="42" t="s">
        <v>193</v>
      </c>
      <c r="E265" s="91">
        <v>500</v>
      </c>
    </row>
    <row r="266" spans="1:4" ht="12.75">
      <c r="A266" s="28"/>
      <c r="B266" s="28"/>
      <c r="C266" s="3"/>
      <c r="D266" s="42"/>
    </row>
    <row r="267" spans="1:6" s="51" customFormat="1" ht="12.75">
      <c r="A267" s="48" t="s">
        <v>442</v>
      </c>
      <c r="B267" s="48"/>
      <c r="C267" s="49"/>
      <c r="D267" s="50" t="s">
        <v>430</v>
      </c>
      <c r="E267" s="96">
        <f>E268</f>
        <v>1000</v>
      </c>
      <c r="F267" s="87"/>
    </row>
    <row r="268" spans="1:5" ht="12.75">
      <c r="A268" s="28"/>
      <c r="B268" s="28" t="s">
        <v>407</v>
      </c>
      <c r="C268" s="3"/>
      <c r="D268" s="42" t="s">
        <v>1</v>
      </c>
      <c r="E268" s="91">
        <f>E269</f>
        <v>1000</v>
      </c>
    </row>
    <row r="269" spans="1:5" ht="12.75">
      <c r="A269" s="28"/>
      <c r="B269" s="28"/>
      <c r="C269" s="6">
        <v>2360</v>
      </c>
      <c r="D269" t="s">
        <v>306</v>
      </c>
      <c r="E269" s="91">
        <v>1000</v>
      </c>
    </row>
    <row r="270" spans="1:4" ht="12.75">
      <c r="A270" s="28"/>
      <c r="B270" s="28"/>
      <c r="D270" t="s">
        <v>307</v>
      </c>
    </row>
    <row r="271" spans="1:4" ht="12.75">
      <c r="A271" s="28"/>
      <c r="B271" s="28"/>
      <c r="D271" t="s">
        <v>308</v>
      </c>
    </row>
    <row r="272" spans="1:4" ht="12.75">
      <c r="A272" s="28"/>
      <c r="B272" s="28"/>
      <c r="D272" t="s">
        <v>309</v>
      </c>
    </row>
    <row r="273" spans="1:4" ht="12.75">
      <c r="A273" s="28"/>
      <c r="B273" s="28"/>
      <c r="D273" t="s">
        <v>310</v>
      </c>
    </row>
    <row r="274" spans="1:6" ht="12.75">
      <c r="A274" s="48" t="s">
        <v>402</v>
      </c>
      <c r="B274" s="48"/>
      <c r="C274" s="52"/>
      <c r="D274" s="51" t="s">
        <v>403</v>
      </c>
      <c r="E274" s="96">
        <f>E281+E286+E275+E277</f>
        <v>571000</v>
      </c>
      <c r="F274" s="87"/>
    </row>
    <row r="275" spans="1:6" ht="12.75">
      <c r="A275" s="48"/>
      <c r="B275" s="48" t="s">
        <v>414</v>
      </c>
      <c r="C275" s="52"/>
      <c r="D275" s="51" t="s">
        <v>415</v>
      </c>
      <c r="E275" s="96">
        <f>E276</f>
        <v>1500</v>
      </c>
      <c r="F275" s="87"/>
    </row>
    <row r="276" spans="1:6" ht="12.75">
      <c r="A276" s="48"/>
      <c r="B276" s="48"/>
      <c r="C276" s="3">
        <v>4300</v>
      </c>
      <c r="D276" s="14" t="s">
        <v>34</v>
      </c>
      <c r="E276" s="104">
        <v>1500</v>
      </c>
      <c r="F276" s="87"/>
    </row>
    <row r="277" spans="1:6" ht="12.75">
      <c r="A277" s="48"/>
      <c r="B277" s="48" t="s">
        <v>414</v>
      </c>
      <c r="C277" s="52"/>
      <c r="D277" s="51" t="s">
        <v>517</v>
      </c>
      <c r="E277" s="96">
        <f>SUM(E278:E280)</f>
        <v>1500</v>
      </c>
      <c r="F277" s="87"/>
    </row>
    <row r="278" spans="1:6" ht="12.75">
      <c r="A278" s="48"/>
      <c r="B278" s="48"/>
      <c r="C278" s="6">
        <v>4010</v>
      </c>
      <c r="D278" t="s">
        <v>27</v>
      </c>
      <c r="E278" s="104">
        <v>1253</v>
      </c>
      <c r="F278" s="87"/>
    </row>
    <row r="279" spans="1:6" ht="12.75">
      <c r="A279" s="48"/>
      <c r="B279" s="48"/>
      <c r="C279" s="6">
        <v>4110</v>
      </c>
      <c r="D279" t="s">
        <v>29</v>
      </c>
      <c r="E279" s="104">
        <v>216</v>
      </c>
      <c r="F279" s="87"/>
    </row>
    <row r="280" spans="1:6" ht="12.75">
      <c r="A280" s="48"/>
      <c r="B280" s="48"/>
      <c r="C280" s="6">
        <v>4120</v>
      </c>
      <c r="D280" t="s">
        <v>30</v>
      </c>
      <c r="E280" s="104">
        <v>31</v>
      </c>
      <c r="F280" s="87"/>
    </row>
    <row r="281" spans="1:5" ht="12.75">
      <c r="A281" s="28"/>
      <c r="B281" s="28" t="s">
        <v>404</v>
      </c>
      <c r="D281" s="2" t="s">
        <v>405</v>
      </c>
      <c r="E281" s="91">
        <f>SUM(E282:E285)</f>
        <v>560000</v>
      </c>
    </row>
    <row r="282" spans="1:5" ht="12.75">
      <c r="A282" s="28"/>
      <c r="B282" s="28"/>
      <c r="C282" s="6">
        <v>2830</v>
      </c>
      <c r="D282" t="s">
        <v>145</v>
      </c>
      <c r="E282" s="91">
        <v>560000</v>
      </c>
    </row>
    <row r="283" spans="1:4" ht="12.75">
      <c r="A283" s="28"/>
      <c r="B283" s="28"/>
      <c r="D283" t="s">
        <v>154</v>
      </c>
    </row>
    <row r="284" spans="1:4" ht="12.75">
      <c r="A284" s="28"/>
      <c r="B284" s="28"/>
      <c r="D284" t="s">
        <v>240</v>
      </c>
    </row>
    <row r="285" spans="1:4" ht="12.75">
      <c r="A285" s="28"/>
      <c r="B285" s="28"/>
      <c r="D285" t="s">
        <v>239</v>
      </c>
    </row>
    <row r="286" spans="1:5" ht="12.75">
      <c r="A286" s="28"/>
      <c r="B286" s="28" t="s">
        <v>406</v>
      </c>
      <c r="D286" t="s">
        <v>398</v>
      </c>
      <c r="E286" s="91">
        <f>E287</f>
        <v>8000</v>
      </c>
    </row>
    <row r="287" spans="1:5" ht="12.75">
      <c r="A287" s="28"/>
      <c r="B287" s="28"/>
      <c r="C287" s="6">
        <v>2830</v>
      </c>
      <c r="D287" t="s">
        <v>145</v>
      </c>
      <c r="E287" s="91">
        <v>8000</v>
      </c>
    </row>
    <row r="288" spans="1:4" ht="12.75">
      <c r="A288" s="28"/>
      <c r="B288" s="28"/>
      <c r="D288" t="s">
        <v>154</v>
      </c>
    </row>
    <row r="289" spans="1:4" ht="12.75">
      <c r="A289" s="28"/>
      <c r="B289" s="28"/>
      <c r="D289" t="s">
        <v>240</v>
      </c>
    </row>
    <row r="290" spans="1:4" ht="12.75">
      <c r="A290" s="28"/>
      <c r="B290" s="28"/>
      <c r="D290" t="s">
        <v>239</v>
      </c>
    </row>
    <row r="291" spans="1:2" ht="12.75">
      <c r="A291" s="28"/>
      <c r="B291" s="28"/>
    </row>
    <row r="292" spans="1:5" ht="12.75">
      <c r="A292" s="7">
        <v>854</v>
      </c>
      <c r="B292" s="7"/>
      <c r="C292" s="7"/>
      <c r="D292" s="5" t="s">
        <v>38</v>
      </c>
      <c r="E292" s="94">
        <f>E298+E293+E301+E295</f>
        <v>357940</v>
      </c>
    </row>
    <row r="293" spans="1:5" ht="12.75">
      <c r="A293" s="7"/>
      <c r="B293" s="28" t="s">
        <v>408</v>
      </c>
      <c r="C293" s="3"/>
      <c r="D293" s="42" t="s">
        <v>409</v>
      </c>
      <c r="E293" s="91">
        <f>E294</f>
        <v>136100</v>
      </c>
    </row>
    <row r="294" spans="1:5" ht="12.75">
      <c r="A294" s="7"/>
      <c r="B294" s="28"/>
      <c r="C294" s="55">
        <v>2540</v>
      </c>
      <c r="D294" s="57" t="s">
        <v>260</v>
      </c>
      <c r="E294" s="91">
        <v>136100</v>
      </c>
    </row>
    <row r="295" spans="1:5" ht="12.75">
      <c r="A295" s="7"/>
      <c r="B295" s="28" t="s">
        <v>566</v>
      </c>
      <c r="C295" s="55"/>
      <c r="D295" s="15" t="s">
        <v>421</v>
      </c>
      <c r="E295" s="91">
        <f>E297</f>
        <v>20900</v>
      </c>
    </row>
    <row r="296" spans="1:4" ht="12.75">
      <c r="A296" s="7"/>
      <c r="B296" s="28"/>
      <c r="C296" s="55"/>
      <c r="D296" s="15" t="s">
        <v>567</v>
      </c>
    </row>
    <row r="297" spans="1:5" ht="12.75">
      <c r="A297" s="7"/>
      <c r="B297" s="28"/>
      <c r="C297" s="55">
        <v>3260</v>
      </c>
      <c r="D297" s="15" t="s">
        <v>568</v>
      </c>
      <c r="E297" s="91">
        <v>20900</v>
      </c>
    </row>
    <row r="298" spans="1:5" ht="12.75">
      <c r="A298" s="7"/>
      <c r="B298" s="28" t="s">
        <v>419</v>
      </c>
      <c r="C298" s="3"/>
      <c r="D298" s="15" t="s">
        <v>421</v>
      </c>
      <c r="E298" s="95">
        <f>SUM(E300:E300)</f>
        <v>78940</v>
      </c>
    </row>
    <row r="299" spans="1:5" ht="12.75">
      <c r="A299" s="7"/>
      <c r="B299" s="28"/>
      <c r="C299" s="3"/>
      <c r="D299" s="15" t="s">
        <v>420</v>
      </c>
      <c r="E299" s="95"/>
    </row>
    <row r="300" spans="1:5" ht="12.75">
      <c r="A300" s="7"/>
      <c r="B300" s="7"/>
      <c r="C300" s="6">
        <v>3240</v>
      </c>
      <c r="D300" t="s">
        <v>207</v>
      </c>
      <c r="E300" s="99">
        <v>78940</v>
      </c>
    </row>
    <row r="301" spans="1:5" ht="12.75">
      <c r="A301" s="7"/>
      <c r="B301" s="67">
        <v>85495</v>
      </c>
      <c r="D301" t="s">
        <v>432</v>
      </c>
      <c r="E301" s="99">
        <f>E302</f>
        <v>122000</v>
      </c>
    </row>
    <row r="302" spans="1:5" ht="12.75">
      <c r="A302" s="7"/>
      <c r="B302" s="7"/>
      <c r="C302" s="6">
        <v>2360</v>
      </c>
      <c r="D302" t="s">
        <v>306</v>
      </c>
      <c r="E302" s="99">
        <v>122000</v>
      </c>
    </row>
    <row r="303" spans="1:5" ht="12.75">
      <c r="A303" s="7"/>
      <c r="B303" s="7"/>
      <c r="D303" t="s">
        <v>307</v>
      </c>
      <c r="E303" s="99"/>
    </row>
    <row r="304" spans="1:5" ht="12.75">
      <c r="A304" s="7"/>
      <c r="B304" s="7"/>
      <c r="D304" t="s">
        <v>308</v>
      </c>
      <c r="E304" s="99"/>
    </row>
    <row r="305" spans="1:5" ht="12.75">
      <c r="A305" s="7"/>
      <c r="B305" s="7"/>
      <c r="D305" t="s">
        <v>309</v>
      </c>
      <c r="E305" s="99"/>
    </row>
    <row r="306" spans="1:5" ht="12.75">
      <c r="A306" s="7"/>
      <c r="B306" s="7"/>
      <c r="D306" t="s">
        <v>310</v>
      </c>
      <c r="E306" s="99"/>
    </row>
    <row r="307" spans="1:5" ht="12.75">
      <c r="A307" s="7"/>
      <c r="B307" s="7"/>
      <c r="E307" s="99"/>
    </row>
    <row r="308" spans="1:5" ht="12.75">
      <c r="A308" s="22" t="s">
        <v>51</v>
      </c>
      <c r="B308" s="27"/>
      <c r="C308" s="13"/>
      <c r="D308" s="35" t="s">
        <v>44</v>
      </c>
      <c r="E308" s="94">
        <f>E309</f>
        <v>84900</v>
      </c>
    </row>
    <row r="309" spans="1:5" ht="12.75">
      <c r="A309" s="21"/>
      <c r="B309" s="28" t="s">
        <v>210</v>
      </c>
      <c r="C309" s="3"/>
      <c r="D309" s="14" t="s">
        <v>211</v>
      </c>
      <c r="E309" s="91">
        <f>SUM(E310:E325)</f>
        <v>84900</v>
      </c>
    </row>
    <row r="310" spans="1:6" ht="12.75">
      <c r="A310" s="21"/>
      <c r="B310" s="28"/>
      <c r="C310" s="6">
        <v>2360</v>
      </c>
      <c r="D310" t="s">
        <v>306</v>
      </c>
      <c r="E310" s="91">
        <v>30000</v>
      </c>
      <c r="F310"/>
    </row>
    <row r="311" spans="1:6" ht="12.75">
      <c r="A311" s="21"/>
      <c r="B311" s="28"/>
      <c r="D311" t="s">
        <v>307</v>
      </c>
      <c r="F311"/>
    </row>
    <row r="312" spans="1:6" ht="12.75">
      <c r="A312" s="21"/>
      <c r="B312" s="28"/>
      <c r="D312" t="s">
        <v>308</v>
      </c>
      <c r="F312"/>
    </row>
    <row r="313" spans="1:6" ht="12.75">
      <c r="A313" s="21"/>
      <c r="B313" s="28"/>
      <c r="D313" t="s">
        <v>309</v>
      </c>
      <c r="F313"/>
    </row>
    <row r="314" spans="1:6" ht="12.75">
      <c r="A314" s="21"/>
      <c r="B314" s="28"/>
      <c r="D314" t="s">
        <v>310</v>
      </c>
      <c r="F314"/>
    </row>
    <row r="315" spans="1:6" ht="12.75">
      <c r="A315" s="21"/>
      <c r="B315" s="28"/>
      <c r="C315" s="6">
        <v>3040</v>
      </c>
      <c r="D315" s="2" t="s">
        <v>256</v>
      </c>
      <c r="E315" s="91">
        <v>4000</v>
      </c>
      <c r="F315"/>
    </row>
    <row r="316" spans="1:6" ht="12.75">
      <c r="A316" s="21"/>
      <c r="B316" s="28"/>
      <c r="D316" s="2" t="s">
        <v>245</v>
      </c>
      <c r="F316"/>
    </row>
    <row r="317" spans="1:6" ht="12.75">
      <c r="A317" s="21"/>
      <c r="B317" s="28"/>
      <c r="C317" s="6">
        <v>4110</v>
      </c>
      <c r="D317" t="s">
        <v>29</v>
      </c>
      <c r="E317" s="91">
        <v>1000</v>
      </c>
      <c r="F317"/>
    </row>
    <row r="318" spans="1:6" ht="12.75">
      <c r="A318" s="21"/>
      <c r="B318" s="28"/>
      <c r="C318" s="6">
        <v>4120</v>
      </c>
      <c r="D318" t="s">
        <v>30</v>
      </c>
      <c r="E318" s="91">
        <v>200</v>
      </c>
      <c r="F318"/>
    </row>
    <row r="319" spans="1:6" ht="12.75">
      <c r="A319" s="21"/>
      <c r="B319" s="28"/>
      <c r="C319" s="6">
        <v>4170</v>
      </c>
      <c r="D319" t="s">
        <v>208</v>
      </c>
      <c r="E319" s="91">
        <v>5000</v>
      </c>
      <c r="F319"/>
    </row>
    <row r="320" spans="1:6" ht="12.75">
      <c r="A320" s="21"/>
      <c r="B320" s="28"/>
      <c r="C320" s="6">
        <v>4190</v>
      </c>
      <c r="D320" t="s">
        <v>387</v>
      </c>
      <c r="E320" s="91">
        <v>8000</v>
      </c>
      <c r="F320"/>
    </row>
    <row r="321" spans="1:6" ht="12.75">
      <c r="A321" s="21"/>
      <c r="B321" s="28"/>
      <c r="C321" s="6">
        <v>4210</v>
      </c>
      <c r="D321" s="2" t="s">
        <v>31</v>
      </c>
      <c r="E321" s="91">
        <v>2000</v>
      </c>
      <c r="F321"/>
    </row>
    <row r="322" spans="1:6" ht="12.75">
      <c r="A322" s="21"/>
      <c r="B322" s="28"/>
      <c r="C322" s="6">
        <v>4220</v>
      </c>
      <c r="D322" s="2" t="s">
        <v>40</v>
      </c>
      <c r="E322" s="91">
        <v>2000</v>
      </c>
      <c r="F322"/>
    </row>
    <row r="323" spans="1:6" ht="12.75">
      <c r="A323" s="21"/>
      <c r="B323" s="28"/>
      <c r="C323" s="3">
        <v>4260</v>
      </c>
      <c r="D323" s="14" t="s">
        <v>32</v>
      </c>
      <c r="E323" s="91">
        <v>700</v>
      </c>
      <c r="F323"/>
    </row>
    <row r="324" spans="1:6" ht="12.75">
      <c r="A324" s="21"/>
      <c r="B324" s="28"/>
      <c r="C324" s="3">
        <v>4300</v>
      </c>
      <c r="D324" s="14" t="s">
        <v>34</v>
      </c>
      <c r="E324" s="91">
        <v>30000</v>
      </c>
      <c r="F324"/>
    </row>
    <row r="325" spans="1:6" ht="12.75">
      <c r="A325" s="21"/>
      <c r="B325" s="28"/>
      <c r="C325" s="3">
        <v>4430</v>
      </c>
      <c r="D325" s="42" t="s">
        <v>193</v>
      </c>
      <c r="E325" s="91">
        <v>2000</v>
      </c>
      <c r="F325"/>
    </row>
    <row r="326" spans="1:6" ht="12.75">
      <c r="A326" s="21"/>
      <c r="B326" s="28"/>
      <c r="C326" s="3"/>
      <c r="D326" s="42"/>
      <c r="F326"/>
    </row>
    <row r="327" spans="1:6" ht="12.75">
      <c r="A327" s="22" t="s">
        <v>52</v>
      </c>
      <c r="B327" s="27"/>
      <c r="C327" s="13"/>
      <c r="D327" s="35" t="s">
        <v>304</v>
      </c>
      <c r="E327" s="94">
        <f>E328</f>
        <v>180850</v>
      </c>
      <c r="F327"/>
    </row>
    <row r="328" spans="1:6" ht="12.75">
      <c r="A328" s="21"/>
      <c r="B328" s="28" t="s">
        <v>212</v>
      </c>
      <c r="C328" s="3"/>
      <c r="D328" s="14" t="s">
        <v>305</v>
      </c>
      <c r="E328" s="91">
        <f>SUM(E329:E344)</f>
        <v>180850</v>
      </c>
      <c r="F328"/>
    </row>
    <row r="329" spans="1:6" ht="12.75">
      <c r="A329" s="21"/>
      <c r="B329" s="28"/>
      <c r="C329" s="6">
        <v>2360</v>
      </c>
      <c r="D329" t="s">
        <v>306</v>
      </c>
      <c r="E329" s="91">
        <v>100000</v>
      </c>
      <c r="F329"/>
    </row>
    <row r="330" spans="1:6" ht="12.75">
      <c r="A330" s="21"/>
      <c r="B330" s="28"/>
      <c r="D330" t="s">
        <v>307</v>
      </c>
      <c r="F330"/>
    </row>
    <row r="331" spans="1:6" ht="12.75">
      <c r="A331" s="21"/>
      <c r="B331" s="28"/>
      <c r="D331" t="s">
        <v>308</v>
      </c>
      <c r="F331"/>
    </row>
    <row r="332" spans="1:6" ht="12.75">
      <c r="A332" s="21"/>
      <c r="B332" s="28"/>
      <c r="D332" t="s">
        <v>309</v>
      </c>
      <c r="F332"/>
    </row>
    <row r="333" spans="1:6" ht="12.75">
      <c r="A333" s="21"/>
      <c r="B333" s="28"/>
      <c r="D333" t="s">
        <v>310</v>
      </c>
      <c r="F333"/>
    </row>
    <row r="334" spans="1:6" ht="12.75">
      <c r="A334" s="21"/>
      <c r="B334" s="28"/>
      <c r="C334" s="6">
        <v>3030</v>
      </c>
      <c r="D334" t="s">
        <v>41</v>
      </c>
      <c r="E334" s="91">
        <v>5000</v>
      </c>
      <c r="F334"/>
    </row>
    <row r="335" spans="1:6" ht="12.75">
      <c r="A335" s="21"/>
      <c r="B335" s="28"/>
      <c r="C335" s="6">
        <v>3040</v>
      </c>
      <c r="D335" s="2" t="s">
        <v>256</v>
      </c>
      <c r="E335" s="91">
        <v>2000</v>
      </c>
      <c r="F335"/>
    </row>
    <row r="336" spans="1:6" ht="12.75">
      <c r="A336" s="21"/>
      <c r="B336" s="28"/>
      <c r="D336" s="2" t="s">
        <v>245</v>
      </c>
      <c r="F336"/>
    </row>
    <row r="337" spans="1:6" ht="12.75">
      <c r="A337" s="21"/>
      <c r="B337" s="28"/>
      <c r="C337" s="6">
        <v>4110</v>
      </c>
      <c r="D337" t="s">
        <v>29</v>
      </c>
      <c r="E337" s="91">
        <v>500</v>
      </c>
      <c r="F337"/>
    </row>
    <row r="338" spans="1:6" ht="12.75">
      <c r="A338" s="21"/>
      <c r="B338" s="28"/>
      <c r="C338" s="6">
        <v>4120</v>
      </c>
      <c r="D338" t="s">
        <v>30</v>
      </c>
      <c r="E338" s="91">
        <v>50</v>
      </c>
      <c r="F338"/>
    </row>
    <row r="339" spans="1:6" ht="12.75">
      <c r="A339" s="21"/>
      <c r="B339" s="28"/>
      <c r="C339" s="6">
        <v>4170</v>
      </c>
      <c r="D339" t="s">
        <v>208</v>
      </c>
      <c r="E339" s="91">
        <v>8000</v>
      </c>
      <c r="F339"/>
    </row>
    <row r="340" spans="1:6" ht="12.75">
      <c r="A340" s="21"/>
      <c r="B340" s="28"/>
      <c r="C340" s="6">
        <v>4190</v>
      </c>
      <c r="D340" t="s">
        <v>387</v>
      </c>
      <c r="E340" s="91">
        <v>12000</v>
      </c>
      <c r="F340"/>
    </row>
    <row r="341" spans="1:6" ht="12.75">
      <c r="A341" s="21"/>
      <c r="B341" s="28"/>
      <c r="C341" s="6">
        <v>4210</v>
      </c>
      <c r="D341" s="2" t="s">
        <v>31</v>
      </c>
      <c r="E341" s="91">
        <v>22300</v>
      </c>
      <c r="F341"/>
    </row>
    <row r="342" spans="1:6" ht="12.75">
      <c r="A342" s="21"/>
      <c r="B342" s="28"/>
      <c r="C342" s="6">
        <v>4220</v>
      </c>
      <c r="D342" s="2" t="s">
        <v>40</v>
      </c>
      <c r="E342" s="91">
        <v>5000</v>
      </c>
      <c r="F342"/>
    </row>
    <row r="343" spans="1:6" ht="12.75">
      <c r="A343" s="21"/>
      <c r="B343" s="28"/>
      <c r="C343" s="3">
        <v>4300</v>
      </c>
      <c r="D343" s="14" t="s">
        <v>34</v>
      </c>
      <c r="E343" s="91">
        <v>25000</v>
      </c>
      <c r="F343"/>
    </row>
    <row r="344" spans="1:6" ht="12.75">
      <c r="A344" s="28"/>
      <c r="B344" s="28"/>
      <c r="C344" s="3">
        <v>4430</v>
      </c>
      <c r="D344" s="42" t="s">
        <v>193</v>
      </c>
      <c r="E344" s="91">
        <v>1000</v>
      </c>
      <c r="F344"/>
    </row>
    <row r="345" spans="1:6" ht="12.75">
      <c r="A345" s="28"/>
      <c r="B345" s="28"/>
      <c r="C345" s="3"/>
      <c r="D345" s="42"/>
      <c r="E345" s="80"/>
      <c r="F345"/>
    </row>
    <row r="346" spans="1:6" ht="12.75">
      <c r="A346" s="28"/>
      <c r="B346" s="28"/>
      <c r="C346" s="3"/>
      <c r="D346" s="42"/>
      <c r="E346" s="80"/>
      <c r="F346"/>
    </row>
    <row r="347" spans="1:6" ht="12.75">
      <c r="A347" s="28"/>
      <c r="B347" s="28"/>
      <c r="C347" s="3"/>
      <c r="D347" s="42"/>
      <c r="E347" s="80"/>
      <c r="F347"/>
    </row>
    <row r="348" spans="1:6" ht="12.75">
      <c r="A348" s="28"/>
      <c r="B348" s="28"/>
      <c r="C348" s="3"/>
      <c r="D348" s="42"/>
      <c r="E348" s="80"/>
      <c r="F348"/>
    </row>
    <row r="349" spans="1:6" ht="12.75">
      <c r="A349" s="28"/>
      <c r="B349" s="28"/>
      <c r="C349" s="3"/>
      <c r="D349" s="42"/>
      <c r="E349"/>
      <c r="F349"/>
    </row>
    <row r="350" spans="1:6" s="51" customFormat="1" ht="12.75">
      <c r="A350" s="28"/>
      <c r="B350" s="28"/>
      <c r="C350" s="3"/>
      <c r="D350" s="42"/>
      <c r="E350"/>
      <c r="F350"/>
    </row>
    <row r="351" spans="1:6" ht="12.75">
      <c r="A351" s="28"/>
      <c r="B351" s="28"/>
      <c r="C351" s="3"/>
      <c r="D351" s="42"/>
      <c r="E351"/>
      <c r="F351"/>
    </row>
    <row r="352" spans="1:6" ht="12.75">
      <c r="A352" s="28"/>
      <c r="B352" s="28"/>
      <c r="C352" s="3"/>
      <c r="D352" s="42"/>
      <c r="E352"/>
      <c r="F352"/>
    </row>
    <row r="353" spans="1:6" ht="12.75">
      <c r="A353" s="28"/>
      <c r="B353" s="28"/>
      <c r="C353" s="3"/>
      <c r="D353" s="42"/>
      <c r="E353"/>
      <c r="F353"/>
    </row>
    <row r="354" spans="1:5" ht="12.75">
      <c r="A354" s="21"/>
      <c r="B354" s="28"/>
      <c r="D354" s="16" t="s">
        <v>18</v>
      </c>
      <c r="E354" s="101" t="s">
        <v>237</v>
      </c>
    </row>
    <row r="355" spans="1:5" ht="12.75">
      <c r="A355" s="21"/>
      <c r="B355" s="28"/>
      <c r="C355" s="3"/>
      <c r="D355" s="3" t="s">
        <v>369</v>
      </c>
      <c r="E355" s="91" t="s">
        <v>569</v>
      </c>
    </row>
    <row r="356" spans="1:5" ht="12.75">
      <c r="A356" s="21"/>
      <c r="B356" s="28"/>
      <c r="C356" s="3"/>
      <c r="D356" s="3"/>
      <c r="E356" s="91" t="s">
        <v>155</v>
      </c>
    </row>
    <row r="357" spans="1:5" ht="12.75">
      <c r="A357" s="21"/>
      <c r="B357" s="28"/>
      <c r="C357" s="3"/>
      <c r="D357" s="3"/>
      <c r="E357" s="91" t="s">
        <v>570</v>
      </c>
    </row>
    <row r="358" spans="1:5" ht="12.75">
      <c r="A358" s="25" t="s">
        <v>19</v>
      </c>
      <c r="B358" s="26" t="s">
        <v>20</v>
      </c>
      <c r="C358" s="1"/>
      <c r="D358" s="1" t="s">
        <v>21</v>
      </c>
      <c r="E358" s="92" t="s">
        <v>458</v>
      </c>
    </row>
    <row r="359" spans="1:5" ht="12.75">
      <c r="A359" s="22" t="s">
        <v>48</v>
      </c>
      <c r="B359" s="27"/>
      <c r="C359" s="13"/>
      <c r="D359" s="23" t="s">
        <v>64</v>
      </c>
      <c r="E359" s="102">
        <f>SUM(E360+E365+E369)</f>
        <v>256000</v>
      </c>
    </row>
    <row r="360" spans="1:5" ht="12.75">
      <c r="A360" s="21"/>
      <c r="B360" s="28" t="s">
        <v>63</v>
      </c>
      <c r="C360" s="3"/>
      <c r="D360" s="15" t="s">
        <v>24</v>
      </c>
      <c r="E360" s="99">
        <f>SUM(E361:E364)</f>
        <v>148800</v>
      </c>
    </row>
    <row r="361" spans="1:5" ht="12.75">
      <c r="A361" s="21"/>
      <c r="B361" s="28"/>
      <c r="C361" s="6">
        <v>4170</v>
      </c>
      <c r="D361" t="s">
        <v>208</v>
      </c>
      <c r="E361" s="99">
        <v>10500</v>
      </c>
    </row>
    <row r="362" spans="1:5" ht="12.75">
      <c r="A362" s="21"/>
      <c r="B362" s="28"/>
      <c r="C362" s="3">
        <v>4270</v>
      </c>
      <c r="D362" s="15" t="s">
        <v>33</v>
      </c>
      <c r="E362" s="99">
        <v>108800</v>
      </c>
    </row>
    <row r="363" spans="1:5" ht="12.75">
      <c r="A363" s="21"/>
      <c r="B363" s="28"/>
      <c r="C363" s="3">
        <v>4300</v>
      </c>
      <c r="D363" s="15" t="s">
        <v>34</v>
      </c>
      <c r="E363" s="99">
        <v>24460</v>
      </c>
    </row>
    <row r="364" spans="1:5" ht="12.75">
      <c r="A364" s="21"/>
      <c r="B364" s="28"/>
      <c r="C364" s="3">
        <v>4510</v>
      </c>
      <c r="D364" s="17" t="s">
        <v>214</v>
      </c>
      <c r="E364" s="99">
        <v>5040</v>
      </c>
    </row>
    <row r="365" spans="1:5" ht="12.75">
      <c r="A365" s="21"/>
      <c r="B365" s="28" t="s">
        <v>132</v>
      </c>
      <c r="C365" s="3"/>
      <c r="D365" s="15" t="s">
        <v>133</v>
      </c>
      <c r="E365" s="99">
        <f>SUM(E366:E368)</f>
        <v>90000</v>
      </c>
    </row>
    <row r="366" spans="1:5" ht="12.75">
      <c r="A366" s="21"/>
      <c r="B366" s="28"/>
      <c r="C366" s="6">
        <v>4170</v>
      </c>
      <c r="D366" t="s">
        <v>208</v>
      </c>
      <c r="E366" s="99">
        <v>6000</v>
      </c>
    </row>
    <row r="367" spans="1:5" ht="12.75">
      <c r="A367" s="21"/>
      <c r="B367" s="28"/>
      <c r="C367" s="3">
        <v>4270</v>
      </c>
      <c r="D367" s="15" t="s">
        <v>33</v>
      </c>
      <c r="E367" s="99">
        <v>70000</v>
      </c>
    </row>
    <row r="368" spans="1:5" ht="12.75">
      <c r="A368" s="21"/>
      <c r="B368" s="28"/>
      <c r="C368" s="3">
        <v>4300</v>
      </c>
      <c r="D368" s="15" t="s">
        <v>34</v>
      </c>
      <c r="E368" s="99">
        <v>14000</v>
      </c>
    </row>
    <row r="369" spans="1:5" ht="12.75">
      <c r="A369" s="21"/>
      <c r="B369" s="28" t="s">
        <v>137</v>
      </c>
      <c r="C369" s="3"/>
      <c r="D369" s="15" t="s">
        <v>124</v>
      </c>
      <c r="E369" s="99">
        <f>SUM(E370:E372)</f>
        <v>17200</v>
      </c>
    </row>
    <row r="370" spans="1:5" ht="12.75">
      <c r="A370" s="21"/>
      <c r="B370" s="28"/>
      <c r="C370" s="6">
        <v>4210</v>
      </c>
      <c r="D370" s="2" t="s">
        <v>31</v>
      </c>
      <c r="E370" s="99">
        <v>10000</v>
      </c>
    </row>
    <row r="371" spans="1:5" ht="12.75">
      <c r="A371" s="21"/>
      <c r="B371" s="28"/>
      <c r="C371" s="3">
        <v>4270</v>
      </c>
      <c r="D371" s="15" t="s">
        <v>33</v>
      </c>
      <c r="E371" s="99">
        <v>6000</v>
      </c>
    </row>
    <row r="372" spans="1:5" ht="12.75">
      <c r="A372" s="21"/>
      <c r="B372" s="28"/>
      <c r="C372" s="3">
        <v>4300</v>
      </c>
      <c r="D372" s="15" t="s">
        <v>34</v>
      </c>
      <c r="E372" s="99">
        <v>1200</v>
      </c>
    </row>
    <row r="373" spans="1:5" ht="12.75">
      <c r="A373" s="22" t="s">
        <v>134</v>
      </c>
      <c r="B373" s="27"/>
      <c r="C373" s="13"/>
      <c r="D373" s="23" t="s">
        <v>135</v>
      </c>
      <c r="E373" s="102">
        <f>E380+E374+E378</f>
        <v>276000</v>
      </c>
    </row>
    <row r="374" spans="1:6" s="66" customFormat="1" ht="12.75">
      <c r="A374" s="125"/>
      <c r="B374" s="111" t="s">
        <v>370</v>
      </c>
      <c r="C374" s="112"/>
      <c r="D374" s="65" t="s">
        <v>371</v>
      </c>
      <c r="E374" s="103">
        <f>SUM(E375:E377)</f>
        <v>264000</v>
      </c>
      <c r="F374" s="108"/>
    </row>
    <row r="375" spans="1:5" ht="12.75">
      <c r="A375" s="22"/>
      <c r="B375" s="27"/>
      <c r="C375" s="3">
        <v>4300</v>
      </c>
      <c r="D375" s="15" t="s">
        <v>34</v>
      </c>
      <c r="E375" s="103">
        <v>240000</v>
      </c>
    </row>
    <row r="376" spans="1:5" ht="12.75">
      <c r="A376" s="22"/>
      <c r="B376" s="27"/>
      <c r="C376" s="6">
        <v>4530</v>
      </c>
      <c r="D376" t="s">
        <v>233</v>
      </c>
      <c r="E376" s="103">
        <v>4000</v>
      </c>
    </row>
    <row r="377" spans="1:5" ht="12.75">
      <c r="A377" s="22"/>
      <c r="B377" s="27"/>
      <c r="C377" s="44">
        <v>6050</v>
      </c>
      <c r="D377" s="11" t="s">
        <v>226</v>
      </c>
      <c r="E377" s="103">
        <v>20000</v>
      </c>
    </row>
    <row r="378" spans="1:5" ht="12.75">
      <c r="A378" s="22"/>
      <c r="B378" s="111" t="s">
        <v>370</v>
      </c>
      <c r="C378" s="112"/>
      <c r="D378" s="15" t="s">
        <v>503</v>
      </c>
      <c r="E378" s="103">
        <f>E379</f>
        <v>7000</v>
      </c>
    </row>
    <row r="379" spans="1:5" ht="12.75">
      <c r="A379" s="22"/>
      <c r="B379" s="27"/>
      <c r="C379" s="3">
        <v>4300</v>
      </c>
      <c r="D379" s="15" t="s">
        <v>34</v>
      </c>
      <c r="E379" s="103">
        <v>7000</v>
      </c>
    </row>
    <row r="380" spans="1:5" ht="12.75">
      <c r="A380" s="21"/>
      <c r="B380" s="28" t="s">
        <v>159</v>
      </c>
      <c r="C380" s="3"/>
      <c r="D380" s="15" t="s">
        <v>1</v>
      </c>
      <c r="E380" s="99">
        <f>SUM(E381:E381)</f>
        <v>5000</v>
      </c>
    </row>
    <row r="381" spans="1:5" ht="12.75">
      <c r="A381" s="21"/>
      <c r="B381" s="28"/>
      <c r="C381" s="3">
        <v>4300</v>
      </c>
      <c r="D381" s="15" t="s">
        <v>34</v>
      </c>
      <c r="E381" s="99">
        <v>5000</v>
      </c>
    </row>
    <row r="382" spans="1:5" ht="12.75">
      <c r="A382" s="22" t="s">
        <v>49</v>
      </c>
      <c r="B382" s="27"/>
      <c r="C382" s="13"/>
      <c r="D382" s="35" t="s">
        <v>157</v>
      </c>
      <c r="E382" s="98">
        <f>E383</f>
        <v>460000</v>
      </c>
    </row>
    <row r="383" spans="1:5" ht="12.75">
      <c r="A383" s="28"/>
      <c r="B383" s="28" t="s">
        <v>54</v>
      </c>
      <c r="D383" t="s">
        <v>329</v>
      </c>
      <c r="E383" s="99">
        <f>E384</f>
        <v>460000</v>
      </c>
    </row>
    <row r="384" spans="1:5" ht="12.75">
      <c r="A384" s="28"/>
      <c r="B384" s="28"/>
      <c r="C384" s="6">
        <v>4300</v>
      </c>
      <c r="D384" t="s">
        <v>34</v>
      </c>
      <c r="E384" s="99">
        <v>460000</v>
      </c>
    </row>
    <row r="385" spans="1:5" ht="12.75">
      <c r="A385" s="22" t="s">
        <v>50</v>
      </c>
      <c r="B385" s="27"/>
      <c r="C385" s="13"/>
      <c r="D385" s="35" t="s">
        <v>69</v>
      </c>
      <c r="E385" s="94">
        <f>E390+E394+E404+E412+E418+E386+E416+E399</f>
        <v>5342911</v>
      </c>
    </row>
    <row r="386" spans="1:6" s="66" customFormat="1" ht="12.75">
      <c r="A386" s="125"/>
      <c r="B386" s="111" t="s">
        <v>443</v>
      </c>
      <c r="C386" s="112"/>
      <c r="D386" s="14" t="s">
        <v>444</v>
      </c>
      <c r="E386" s="104">
        <f>SUM(E387:E388)</f>
        <v>18042</v>
      </c>
      <c r="F386" s="108"/>
    </row>
    <row r="387" spans="1:5" ht="12.75">
      <c r="A387" s="22"/>
      <c r="B387" s="27"/>
      <c r="C387" s="3">
        <v>4510</v>
      </c>
      <c r="D387" s="17" t="s">
        <v>214</v>
      </c>
      <c r="E387" s="104">
        <v>18000</v>
      </c>
    </row>
    <row r="388" spans="1:5" ht="12.75">
      <c r="A388" s="22"/>
      <c r="B388" s="27"/>
      <c r="C388" s="3">
        <v>4570</v>
      </c>
      <c r="D388" s="17" t="s">
        <v>489</v>
      </c>
      <c r="E388" s="104">
        <v>42</v>
      </c>
    </row>
    <row r="389" spans="1:5" ht="12.75">
      <c r="A389" s="22"/>
      <c r="B389" s="27"/>
      <c r="C389" s="3"/>
      <c r="D389" s="17" t="s">
        <v>490</v>
      </c>
      <c r="E389" s="104"/>
    </row>
    <row r="390" spans="1:5" ht="12.75">
      <c r="A390" s="21"/>
      <c r="B390" s="28" t="s">
        <v>70</v>
      </c>
      <c r="C390" s="3"/>
      <c r="D390" s="14" t="s">
        <v>71</v>
      </c>
      <c r="E390" s="95">
        <f>SUM(E391:E393)</f>
        <v>1895568</v>
      </c>
    </row>
    <row r="391" spans="1:7" ht="12.75">
      <c r="A391" s="21"/>
      <c r="B391" s="28"/>
      <c r="C391" s="6">
        <v>4210</v>
      </c>
      <c r="D391" s="2" t="s">
        <v>31</v>
      </c>
      <c r="E391" s="95">
        <v>0</v>
      </c>
      <c r="G391" s="4"/>
    </row>
    <row r="392" spans="1:7" ht="12.75">
      <c r="A392" s="21"/>
      <c r="B392" s="28"/>
      <c r="C392" s="3">
        <v>4270</v>
      </c>
      <c r="D392" s="15" t="s">
        <v>33</v>
      </c>
      <c r="E392" s="95">
        <v>5000</v>
      </c>
      <c r="G392" s="4"/>
    </row>
    <row r="393" spans="1:7" ht="12.75">
      <c r="A393" s="21"/>
      <c r="B393" s="28"/>
      <c r="C393" s="3">
        <v>4300</v>
      </c>
      <c r="D393" s="14" t="s">
        <v>34</v>
      </c>
      <c r="E393" s="95">
        <v>1890568</v>
      </c>
      <c r="G393" s="4"/>
    </row>
    <row r="394" spans="1:7" ht="12.75">
      <c r="A394" s="21"/>
      <c r="B394" s="28" t="s">
        <v>72</v>
      </c>
      <c r="C394" s="3"/>
      <c r="D394" s="14" t="s">
        <v>73</v>
      </c>
      <c r="E394" s="91">
        <f>SUM(E395:E398)</f>
        <v>629000</v>
      </c>
      <c r="F394"/>
      <c r="G394" s="4"/>
    </row>
    <row r="395" spans="1:6" ht="12.75">
      <c r="A395" s="21"/>
      <c r="B395" s="28"/>
      <c r="C395" s="6">
        <v>4210</v>
      </c>
      <c r="D395" s="2" t="s">
        <v>31</v>
      </c>
      <c r="E395" s="91">
        <v>28000</v>
      </c>
      <c r="F395"/>
    </row>
    <row r="396" spans="1:6" ht="12.75">
      <c r="A396" s="21"/>
      <c r="B396" s="28"/>
      <c r="C396" s="3">
        <v>4260</v>
      </c>
      <c r="D396" s="14" t="s">
        <v>32</v>
      </c>
      <c r="E396" s="91">
        <v>7000</v>
      </c>
      <c r="F396"/>
    </row>
    <row r="397" spans="1:6" ht="12.75">
      <c r="A397" s="21"/>
      <c r="B397" s="28"/>
      <c r="C397" s="3">
        <v>4270</v>
      </c>
      <c r="D397" s="15" t="s">
        <v>33</v>
      </c>
      <c r="E397" s="91">
        <v>30000</v>
      </c>
      <c r="F397"/>
    </row>
    <row r="398" spans="1:6" ht="12.75">
      <c r="A398" s="21"/>
      <c r="B398" s="28"/>
      <c r="C398" s="3">
        <v>4300</v>
      </c>
      <c r="D398" s="14" t="s">
        <v>34</v>
      </c>
      <c r="E398" s="91">
        <v>564000</v>
      </c>
      <c r="F398"/>
    </row>
    <row r="399" spans="1:6" ht="12.75">
      <c r="A399" s="21"/>
      <c r="B399" s="28" t="s">
        <v>509</v>
      </c>
      <c r="C399" s="3"/>
      <c r="D399" s="42" t="s">
        <v>510</v>
      </c>
      <c r="E399" s="91">
        <f>E400</f>
        <v>130000</v>
      </c>
      <c r="F399"/>
    </row>
    <row r="400" spans="1:6" ht="12.75">
      <c r="A400" s="21"/>
      <c r="B400" s="28"/>
      <c r="C400" s="3">
        <v>6230</v>
      </c>
      <c r="D400" s="42" t="s">
        <v>466</v>
      </c>
      <c r="E400" s="91">
        <v>130000</v>
      </c>
      <c r="F400"/>
    </row>
    <row r="401" spans="1:6" ht="12.75">
      <c r="A401" s="21"/>
      <c r="B401" s="28"/>
      <c r="C401" s="3"/>
      <c r="D401" s="42" t="s">
        <v>467</v>
      </c>
      <c r="F401"/>
    </row>
    <row r="402" spans="1:6" ht="12.75">
      <c r="A402" s="21"/>
      <c r="B402" s="28"/>
      <c r="C402" s="3"/>
      <c r="D402" s="42" t="s">
        <v>511</v>
      </c>
      <c r="F402"/>
    </row>
    <row r="403" spans="1:6" ht="12.75">
      <c r="A403" s="21"/>
      <c r="B403" s="28"/>
      <c r="C403" s="3"/>
      <c r="D403" s="42" t="s">
        <v>239</v>
      </c>
      <c r="F403"/>
    </row>
    <row r="404" spans="1:6" ht="12.75">
      <c r="A404" s="24"/>
      <c r="B404" s="28" t="s">
        <v>74</v>
      </c>
      <c r="C404" s="3"/>
      <c r="D404" s="14" t="s">
        <v>75</v>
      </c>
      <c r="E404" s="91">
        <f>SUM(E405:E411)</f>
        <v>292000</v>
      </c>
      <c r="F404"/>
    </row>
    <row r="405" spans="1:6" ht="12.75">
      <c r="A405" s="24"/>
      <c r="B405" s="28"/>
      <c r="C405" s="6">
        <v>2360</v>
      </c>
      <c r="D405" t="s">
        <v>306</v>
      </c>
      <c r="E405" s="91">
        <v>1000</v>
      </c>
      <c r="F405"/>
    </row>
    <row r="406" spans="1:6" ht="12.75">
      <c r="A406" s="24"/>
      <c r="B406" s="28"/>
      <c r="D406" t="s">
        <v>307</v>
      </c>
      <c r="F406"/>
    </row>
    <row r="407" spans="1:6" ht="12.75">
      <c r="A407" s="24"/>
      <c r="B407" s="28"/>
      <c r="D407" t="s">
        <v>308</v>
      </c>
      <c r="F407"/>
    </row>
    <row r="408" spans="1:6" ht="12.75">
      <c r="A408" s="24"/>
      <c r="B408" s="28"/>
      <c r="D408" t="s">
        <v>309</v>
      </c>
      <c r="F408"/>
    </row>
    <row r="409" spans="1:6" ht="12.75">
      <c r="A409" s="24"/>
      <c r="B409" s="28"/>
      <c r="D409" t="s">
        <v>310</v>
      </c>
      <c r="F409"/>
    </row>
    <row r="410" spans="1:6" ht="12.75">
      <c r="A410" s="24"/>
      <c r="B410" s="28"/>
      <c r="C410" s="6">
        <v>4220</v>
      </c>
      <c r="D410" s="2" t="s">
        <v>40</v>
      </c>
      <c r="E410" s="91">
        <v>1000</v>
      </c>
      <c r="F410"/>
    </row>
    <row r="411" spans="1:6" ht="12.75">
      <c r="A411" s="24"/>
      <c r="B411" s="28"/>
      <c r="C411" s="3">
        <v>4300</v>
      </c>
      <c r="D411" s="14" t="s">
        <v>76</v>
      </c>
      <c r="E411" s="91">
        <v>290000</v>
      </c>
      <c r="F411"/>
    </row>
    <row r="412" spans="1:6" ht="12.75">
      <c r="A412" s="24"/>
      <c r="B412" s="28" t="s">
        <v>77</v>
      </c>
      <c r="C412" s="3"/>
      <c r="D412" s="14" t="s">
        <v>78</v>
      </c>
      <c r="E412" s="91">
        <f>SUM(E413:E415)</f>
        <v>2360500</v>
      </c>
      <c r="F412"/>
    </row>
    <row r="413" spans="1:6" ht="12.75">
      <c r="A413" s="24"/>
      <c r="B413" s="28"/>
      <c r="C413" s="6">
        <v>4210</v>
      </c>
      <c r="D413" s="2" t="s">
        <v>31</v>
      </c>
      <c r="E413" s="91">
        <v>8500</v>
      </c>
      <c r="F413"/>
    </row>
    <row r="414" spans="1:6" ht="12.75">
      <c r="A414" s="21"/>
      <c r="B414" s="17"/>
      <c r="C414" s="3">
        <v>4260</v>
      </c>
      <c r="D414" s="14" t="s">
        <v>32</v>
      </c>
      <c r="E414" s="91">
        <v>988000</v>
      </c>
      <c r="F414"/>
    </row>
    <row r="415" spans="1:6" ht="12.75">
      <c r="A415" s="21"/>
      <c r="B415" s="17"/>
      <c r="C415" s="3">
        <v>4300</v>
      </c>
      <c r="D415" s="14" t="s">
        <v>34</v>
      </c>
      <c r="E415" s="91">
        <v>1364000</v>
      </c>
      <c r="F415"/>
    </row>
    <row r="416" spans="1:6" ht="12.75">
      <c r="A416" s="28"/>
      <c r="B416" s="28" t="s">
        <v>512</v>
      </c>
      <c r="C416" s="3"/>
      <c r="D416" s="42" t="s">
        <v>513</v>
      </c>
      <c r="E416" s="91">
        <f>E417</f>
        <v>16600</v>
      </c>
      <c r="F416"/>
    </row>
    <row r="417" spans="1:6" ht="12.75">
      <c r="A417" s="28"/>
      <c r="B417" s="17"/>
      <c r="C417" s="3">
        <v>4300</v>
      </c>
      <c r="D417" s="14" t="s">
        <v>34</v>
      </c>
      <c r="E417" s="91">
        <v>16600</v>
      </c>
      <c r="F417"/>
    </row>
    <row r="418" spans="1:6" ht="12.75">
      <c r="A418" s="56"/>
      <c r="B418" s="54" t="s">
        <v>249</v>
      </c>
      <c r="C418" s="55"/>
      <c r="D418" s="46" t="s">
        <v>1</v>
      </c>
      <c r="E418" s="91">
        <f>SUM(E419:E421)</f>
        <v>1201</v>
      </c>
      <c r="F418"/>
    </row>
    <row r="419" spans="1:6" ht="12.75">
      <c r="A419" s="56"/>
      <c r="B419" s="54"/>
      <c r="C419" s="3">
        <v>4270</v>
      </c>
      <c r="D419" s="15" t="s">
        <v>33</v>
      </c>
      <c r="E419" s="91">
        <v>0</v>
      </c>
      <c r="F419"/>
    </row>
    <row r="420" spans="1:6" ht="12.75">
      <c r="A420" s="56"/>
      <c r="B420" s="54"/>
      <c r="C420" s="3">
        <v>4300</v>
      </c>
      <c r="D420" s="14" t="s">
        <v>34</v>
      </c>
      <c r="E420" s="91">
        <v>1000</v>
      </c>
      <c r="F420"/>
    </row>
    <row r="421" spans="1:6" ht="12.75">
      <c r="A421" s="28"/>
      <c r="B421" s="17"/>
      <c r="C421" s="6">
        <v>4520</v>
      </c>
      <c r="D421" t="s">
        <v>418</v>
      </c>
      <c r="E421" s="91">
        <v>201</v>
      </c>
      <c r="F421"/>
    </row>
    <row r="422" spans="1:6" ht="12.75">
      <c r="A422" s="28"/>
      <c r="B422" s="17"/>
      <c r="D422" t="s">
        <v>223</v>
      </c>
      <c r="F422"/>
    </row>
    <row r="423" spans="1:5" ht="12.75">
      <c r="A423" s="22" t="s">
        <v>50</v>
      </c>
      <c r="B423" s="27"/>
      <c r="C423" s="13"/>
      <c r="D423" s="35" t="s">
        <v>69</v>
      </c>
      <c r="E423" s="96">
        <f>E424</f>
        <v>6477512</v>
      </c>
    </row>
    <row r="424" spans="1:6" ht="12.75">
      <c r="A424" s="28"/>
      <c r="B424" s="54" t="s">
        <v>300</v>
      </c>
      <c r="C424" s="55"/>
      <c r="D424" s="14" t="s">
        <v>330</v>
      </c>
      <c r="E424" s="104">
        <f>SUM(E425:E429)</f>
        <v>6477512</v>
      </c>
      <c r="F424"/>
    </row>
    <row r="425" spans="1:6" ht="12.75">
      <c r="A425" s="28"/>
      <c r="B425" s="54"/>
      <c r="C425" s="6">
        <v>4170</v>
      </c>
      <c r="D425" t="s">
        <v>208</v>
      </c>
      <c r="E425" s="104">
        <v>14000</v>
      </c>
      <c r="F425"/>
    </row>
    <row r="426" spans="1:6" ht="12.75">
      <c r="A426" s="28"/>
      <c r="B426" s="54"/>
      <c r="C426" s="6">
        <v>4210</v>
      </c>
      <c r="D426" s="2" t="s">
        <v>31</v>
      </c>
      <c r="E426" s="104">
        <v>7000</v>
      </c>
      <c r="F426"/>
    </row>
    <row r="427" spans="1:6" ht="12.75">
      <c r="A427" s="28"/>
      <c r="B427" s="27"/>
      <c r="C427" s="6">
        <v>4300</v>
      </c>
      <c r="D427" t="s">
        <v>34</v>
      </c>
      <c r="E427" s="104">
        <v>6454112</v>
      </c>
      <c r="F427"/>
    </row>
    <row r="428" spans="1:6" ht="12.75">
      <c r="A428" s="28"/>
      <c r="B428" s="27"/>
      <c r="C428" s="3">
        <v>4610</v>
      </c>
      <c r="D428" s="15" t="s">
        <v>248</v>
      </c>
      <c r="E428" s="104">
        <v>400</v>
      </c>
      <c r="F428"/>
    </row>
    <row r="429" spans="1:6" ht="12.75">
      <c r="A429" s="28"/>
      <c r="B429" s="17"/>
      <c r="C429" s="6">
        <v>4700</v>
      </c>
      <c r="D429" t="s">
        <v>228</v>
      </c>
      <c r="E429" s="91">
        <v>2000</v>
      </c>
      <c r="F429"/>
    </row>
    <row r="430" spans="1:6" ht="12.75">
      <c r="A430" s="28"/>
      <c r="B430" s="17"/>
      <c r="D430" t="s">
        <v>229</v>
      </c>
      <c r="F430"/>
    </row>
    <row r="431" spans="1:6" ht="12.75">
      <c r="A431" s="22" t="s">
        <v>51</v>
      </c>
      <c r="B431" s="27"/>
      <c r="C431" s="13"/>
      <c r="D431" s="35" t="s">
        <v>44</v>
      </c>
      <c r="E431" s="96">
        <f>E432</f>
        <v>5000</v>
      </c>
      <c r="F431"/>
    </row>
    <row r="432" spans="1:6" ht="12.75">
      <c r="A432" s="28"/>
      <c r="B432" s="17" t="s">
        <v>399</v>
      </c>
      <c r="D432" t="s">
        <v>400</v>
      </c>
      <c r="E432" s="91">
        <f>SUM(E433:E434)</f>
        <v>5000</v>
      </c>
      <c r="F432"/>
    </row>
    <row r="433" spans="1:6" ht="12.75">
      <c r="A433" s="28"/>
      <c r="B433" s="17"/>
      <c r="D433" t="s">
        <v>401</v>
      </c>
      <c r="F433"/>
    </row>
    <row r="434" spans="1:6" ht="12.75">
      <c r="A434" s="28"/>
      <c r="B434" s="17"/>
      <c r="C434" s="6">
        <v>4300</v>
      </c>
      <c r="D434" t="s">
        <v>34</v>
      </c>
      <c r="E434" s="91">
        <v>5000</v>
      </c>
      <c r="F434"/>
    </row>
    <row r="435" spans="1:6" ht="12.75">
      <c r="A435" s="28"/>
      <c r="B435" s="17"/>
      <c r="F435"/>
    </row>
    <row r="436" spans="1:6" ht="12.75">
      <c r="A436" s="28"/>
      <c r="B436" s="17"/>
      <c r="F436"/>
    </row>
    <row r="437" spans="1:6" ht="12.75">
      <c r="A437" s="28"/>
      <c r="B437" s="17"/>
      <c r="F437"/>
    </row>
    <row r="438" spans="1:6" ht="12.75">
      <c r="A438" s="28"/>
      <c r="B438" s="17"/>
      <c r="C438" s="3"/>
      <c r="D438" s="42"/>
      <c r="F438"/>
    </row>
    <row r="439" spans="1:6" ht="12.75">
      <c r="A439" s="28"/>
      <c r="B439" s="17"/>
      <c r="C439" s="3"/>
      <c r="D439" s="42"/>
      <c r="F439"/>
    </row>
    <row r="440" spans="1:4" ht="12.75">
      <c r="A440" s="21"/>
      <c r="B440" s="17"/>
      <c r="C440" s="3"/>
      <c r="D440" s="15"/>
    </row>
    <row r="441" spans="1:4" ht="12.75">
      <c r="A441" s="21"/>
      <c r="B441" s="17"/>
      <c r="C441" s="3"/>
      <c r="D441" s="15"/>
    </row>
    <row r="442" spans="1:4" ht="12.75">
      <c r="A442" s="21"/>
      <c r="B442" s="17"/>
      <c r="C442" s="3"/>
      <c r="D442" s="15"/>
    </row>
    <row r="443" spans="1:5" ht="12.75">
      <c r="A443" s="28"/>
      <c r="B443" s="28"/>
      <c r="C443" s="3"/>
      <c r="D443" s="13" t="s">
        <v>18</v>
      </c>
      <c r="E443" s="101" t="s">
        <v>237</v>
      </c>
    </row>
    <row r="444" spans="1:5" ht="12.75">
      <c r="A444" s="21"/>
      <c r="B444" s="28"/>
      <c r="C444" s="3"/>
      <c r="D444" s="3" t="s">
        <v>194</v>
      </c>
      <c r="E444" s="91" t="s">
        <v>569</v>
      </c>
    </row>
    <row r="445" spans="1:5" ht="12.75">
      <c r="A445" s="21"/>
      <c r="B445" s="28"/>
      <c r="C445" s="3"/>
      <c r="D445" s="3"/>
      <c r="E445" s="91" t="s">
        <v>155</v>
      </c>
    </row>
    <row r="446" spans="1:5" ht="12.75">
      <c r="A446" s="21"/>
      <c r="B446" s="28"/>
      <c r="C446" s="3"/>
      <c r="D446" s="3"/>
      <c r="E446" s="91" t="s">
        <v>570</v>
      </c>
    </row>
    <row r="447" spans="1:5" ht="12.75">
      <c r="A447" s="25" t="s">
        <v>19</v>
      </c>
      <c r="B447" s="26" t="s">
        <v>20</v>
      </c>
      <c r="C447" s="1"/>
      <c r="D447" s="1" t="s">
        <v>21</v>
      </c>
      <c r="E447" s="92" t="s">
        <v>445</v>
      </c>
    </row>
    <row r="448" spans="1:5" ht="12.75">
      <c r="A448" s="27" t="s">
        <v>187</v>
      </c>
      <c r="B448" s="27"/>
      <c r="C448" s="7"/>
      <c r="D448" s="5" t="s">
        <v>271</v>
      </c>
      <c r="E448" s="94">
        <f>+E449+E451</f>
        <v>703200</v>
      </c>
    </row>
    <row r="449" spans="1:5" ht="12.75">
      <c r="A449" s="24"/>
      <c r="B449" s="48" t="s">
        <v>188</v>
      </c>
      <c r="C449" s="49"/>
      <c r="D449" s="61" t="s">
        <v>23</v>
      </c>
      <c r="E449" s="96">
        <f>E450</f>
        <v>700000</v>
      </c>
    </row>
    <row r="450" spans="1:5" ht="12.75">
      <c r="A450" s="28"/>
      <c r="B450" s="28"/>
      <c r="C450" s="3">
        <v>3110</v>
      </c>
      <c r="D450" s="15" t="s">
        <v>42</v>
      </c>
      <c r="E450" s="91">
        <v>700000</v>
      </c>
    </row>
    <row r="451" spans="1:5" ht="12.75">
      <c r="A451" s="28"/>
      <c r="B451" s="48" t="s">
        <v>188</v>
      </c>
      <c r="C451" s="49"/>
      <c r="D451" s="61" t="s">
        <v>491</v>
      </c>
      <c r="E451" s="96">
        <f>SUM(E452:E453)</f>
        <v>3200</v>
      </c>
    </row>
    <row r="452" spans="1:5" ht="12.75">
      <c r="A452" s="28"/>
      <c r="B452" s="28"/>
      <c r="C452" s="3">
        <v>3110</v>
      </c>
      <c r="D452" s="15" t="s">
        <v>42</v>
      </c>
      <c r="E452" s="91">
        <v>3136</v>
      </c>
    </row>
    <row r="453" spans="1:5" ht="12.75">
      <c r="A453" s="28"/>
      <c r="B453" s="28"/>
      <c r="C453" s="6">
        <v>4210</v>
      </c>
      <c r="D453" s="2" t="s">
        <v>31</v>
      </c>
      <c r="E453" s="91">
        <v>64</v>
      </c>
    </row>
    <row r="454" spans="1:2" ht="12.75">
      <c r="A454" s="28"/>
      <c r="B454" s="28"/>
    </row>
    <row r="455" spans="1:6" s="51" customFormat="1" ht="12.75">
      <c r="A455" s="48" t="s">
        <v>402</v>
      </c>
      <c r="B455" s="48"/>
      <c r="C455" s="52"/>
      <c r="D455" s="51" t="s">
        <v>403</v>
      </c>
      <c r="E455" s="96">
        <f>E456+E481+E535+E527</f>
        <v>33826292</v>
      </c>
      <c r="F455" s="87"/>
    </row>
    <row r="456" spans="1:6" s="51" customFormat="1" ht="12.75">
      <c r="A456" s="48"/>
      <c r="B456" s="48" t="s">
        <v>412</v>
      </c>
      <c r="C456" s="52"/>
      <c r="D456" s="51" t="s">
        <v>395</v>
      </c>
      <c r="E456" s="96">
        <f>E457+E471</f>
        <v>25044608</v>
      </c>
      <c r="F456" s="87"/>
    </row>
    <row r="457" spans="1:6" s="51" customFormat="1" ht="12.75">
      <c r="A457" s="48"/>
      <c r="B457" s="48"/>
      <c r="C457" s="52"/>
      <c r="D457" s="59" t="s">
        <v>272</v>
      </c>
      <c r="E457" s="96">
        <f>SUM(E458:E469)</f>
        <v>25012608</v>
      </c>
      <c r="F457" s="87"/>
    </row>
    <row r="458" spans="1:6" s="51" customFormat="1" ht="12.75">
      <c r="A458" s="48"/>
      <c r="B458" s="48"/>
      <c r="C458" s="6">
        <v>3020</v>
      </c>
      <c r="D458" t="s">
        <v>411</v>
      </c>
      <c r="E458" s="104">
        <v>1000</v>
      </c>
      <c r="F458" s="87"/>
    </row>
    <row r="459" spans="1:5" ht="12.75">
      <c r="A459" s="28"/>
      <c r="B459" s="28"/>
      <c r="C459" s="3">
        <v>3110</v>
      </c>
      <c r="D459" s="15" t="s">
        <v>42</v>
      </c>
      <c r="E459" s="91">
        <v>24800000</v>
      </c>
    </row>
    <row r="460" spans="1:5" ht="12.75">
      <c r="A460" s="28"/>
      <c r="B460" s="28"/>
      <c r="C460" s="6">
        <v>4010</v>
      </c>
      <c r="D460" t="s">
        <v>27</v>
      </c>
      <c r="E460" s="91">
        <v>145250</v>
      </c>
    </row>
    <row r="461" spans="1:5" ht="12.75">
      <c r="A461" s="28"/>
      <c r="B461" s="28"/>
      <c r="C461" s="6">
        <v>4040</v>
      </c>
      <c r="D461" t="s">
        <v>28</v>
      </c>
      <c r="E461" s="91">
        <v>13696</v>
      </c>
    </row>
    <row r="462" spans="1:5" ht="12.75">
      <c r="A462" s="28"/>
      <c r="B462" s="28"/>
      <c r="C462" s="6">
        <v>4110</v>
      </c>
      <c r="D462" t="s">
        <v>29</v>
      </c>
      <c r="E462" s="91">
        <v>26788</v>
      </c>
    </row>
    <row r="463" spans="1:5" ht="12.75">
      <c r="A463" s="28"/>
      <c r="B463" s="28"/>
      <c r="C463" s="6">
        <v>4120</v>
      </c>
      <c r="D463" t="s">
        <v>30</v>
      </c>
      <c r="E463" s="91">
        <v>3697</v>
      </c>
    </row>
    <row r="464" spans="1:5" ht="12.75">
      <c r="A464" s="28"/>
      <c r="B464" s="28"/>
      <c r="C464" s="6">
        <v>4210</v>
      </c>
      <c r="D464" s="2" t="s">
        <v>31</v>
      </c>
      <c r="E464" s="91">
        <v>5000</v>
      </c>
    </row>
    <row r="465" spans="1:5" ht="12.75">
      <c r="A465" s="28"/>
      <c r="B465" s="28"/>
      <c r="C465" s="6">
        <v>4260</v>
      </c>
      <c r="D465" s="2" t="s">
        <v>32</v>
      </c>
      <c r="E465" s="91">
        <v>2200</v>
      </c>
    </row>
    <row r="466" spans="1:5" ht="12.75">
      <c r="A466" s="28"/>
      <c r="B466" s="28"/>
      <c r="C466" s="3">
        <v>4270</v>
      </c>
      <c r="D466" s="14" t="s">
        <v>246</v>
      </c>
      <c r="E466" s="91">
        <v>1000</v>
      </c>
    </row>
    <row r="467" spans="1:5" ht="12.75">
      <c r="A467" s="28"/>
      <c r="B467" s="28"/>
      <c r="C467" s="3">
        <v>4300</v>
      </c>
      <c r="D467" s="14" t="s">
        <v>130</v>
      </c>
      <c r="E467" s="91">
        <v>6000</v>
      </c>
    </row>
    <row r="468" spans="1:5" ht="12.75">
      <c r="A468" s="28"/>
      <c r="B468" s="28"/>
      <c r="C468" s="6">
        <v>4440</v>
      </c>
      <c r="D468" t="s">
        <v>57</v>
      </c>
      <c r="E468" s="91">
        <v>6977</v>
      </c>
    </row>
    <row r="469" spans="1:5" ht="12.75">
      <c r="A469" s="28"/>
      <c r="B469" s="28"/>
      <c r="C469" s="6">
        <v>4700</v>
      </c>
      <c r="D469" t="s">
        <v>228</v>
      </c>
      <c r="E469" s="91">
        <v>1000</v>
      </c>
    </row>
    <row r="470" spans="1:4" ht="12.75">
      <c r="A470" s="28"/>
      <c r="B470" s="28"/>
      <c r="D470" t="s">
        <v>236</v>
      </c>
    </row>
    <row r="471" spans="1:5" ht="12.75">
      <c r="A471" s="28"/>
      <c r="B471" s="28"/>
      <c r="C471" s="3"/>
      <c r="D471" s="59" t="s">
        <v>274</v>
      </c>
      <c r="E471" s="96">
        <f>SUM(E472:E477)</f>
        <v>32000</v>
      </c>
    </row>
    <row r="472" spans="1:5" ht="12.75">
      <c r="A472" s="28"/>
      <c r="B472" s="28"/>
      <c r="C472" s="3">
        <v>2910</v>
      </c>
      <c r="D472" s="15" t="s">
        <v>289</v>
      </c>
      <c r="E472" s="91">
        <v>29900</v>
      </c>
    </row>
    <row r="473" spans="1:4" ht="12.75">
      <c r="A473" s="28"/>
      <c r="B473" s="28"/>
      <c r="C473" s="3"/>
      <c r="D473" s="15" t="s">
        <v>290</v>
      </c>
    </row>
    <row r="474" spans="1:4" ht="12.75">
      <c r="A474" s="28"/>
      <c r="B474" s="28"/>
      <c r="C474" s="3"/>
      <c r="D474" s="15" t="s">
        <v>291</v>
      </c>
    </row>
    <row r="475" spans="1:4" ht="12.75">
      <c r="A475" s="28"/>
      <c r="B475" s="28"/>
      <c r="C475" s="3"/>
      <c r="D475" s="15" t="s">
        <v>303</v>
      </c>
    </row>
    <row r="476" spans="1:5" ht="12.75">
      <c r="A476" s="28"/>
      <c r="B476" s="28"/>
      <c r="C476" s="6">
        <v>4560</v>
      </c>
      <c r="D476" s="60" t="s">
        <v>293</v>
      </c>
      <c r="E476" s="91">
        <v>2100</v>
      </c>
    </row>
    <row r="477" spans="1:4" ht="12.75">
      <c r="A477" s="28"/>
      <c r="B477" s="28"/>
      <c r="D477" s="60" t="s">
        <v>290</v>
      </c>
    </row>
    <row r="478" spans="1:4" ht="12.75">
      <c r="A478" s="28"/>
      <c r="B478" s="28"/>
      <c r="D478" s="15" t="s">
        <v>291</v>
      </c>
    </row>
    <row r="479" spans="1:4" ht="12.75">
      <c r="A479" s="28"/>
      <c r="B479" s="28"/>
      <c r="D479" s="15" t="s">
        <v>303</v>
      </c>
    </row>
    <row r="480" spans="1:2" ht="13.5" customHeight="1">
      <c r="A480" s="28"/>
      <c r="B480" s="28"/>
    </row>
    <row r="481" spans="1:5" ht="13.5" customHeight="1">
      <c r="A481" s="28"/>
      <c r="B481" s="48" t="s">
        <v>413</v>
      </c>
      <c r="C481" s="49"/>
      <c r="D481" s="59" t="s">
        <v>250</v>
      </c>
      <c r="E481" s="96">
        <f>E484+E502+E517</f>
        <v>7911702</v>
      </c>
    </row>
    <row r="482" spans="1:4" ht="13.5" customHeight="1">
      <c r="A482" s="28"/>
      <c r="B482" s="48"/>
      <c r="C482" s="49"/>
      <c r="D482" s="59" t="s">
        <v>251</v>
      </c>
    </row>
    <row r="483" spans="1:4" ht="13.5" customHeight="1">
      <c r="A483" s="28"/>
      <c r="B483" s="48"/>
      <c r="C483" s="49"/>
      <c r="D483" s="59" t="s">
        <v>275</v>
      </c>
    </row>
    <row r="484" spans="1:5" ht="13.5" customHeight="1">
      <c r="A484" s="28"/>
      <c r="B484" s="48"/>
      <c r="C484" s="49"/>
      <c r="D484" s="59" t="s">
        <v>272</v>
      </c>
      <c r="E484" s="96">
        <f>SUM(E485:E498)</f>
        <v>7768702</v>
      </c>
    </row>
    <row r="485" spans="1:5" ht="13.5" customHeight="1">
      <c r="A485" s="28"/>
      <c r="B485" s="48"/>
      <c r="C485" s="6">
        <v>3020</v>
      </c>
      <c r="D485" t="s">
        <v>411</v>
      </c>
      <c r="E485" s="104">
        <v>2500</v>
      </c>
    </row>
    <row r="486" spans="1:5" ht="13.5" customHeight="1">
      <c r="A486" s="28"/>
      <c r="B486" s="28"/>
      <c r="C486" s="3">
        <v>3110</v>
      </c>
      <c r="D486" s="15" t="s">
        <v>42</v>
      </c>
      <c r="E486" s="104">
        <v>7181641</v>
      </c>
    </row>
    <row r="487" spans="1:5" ht="13.5" customHeight="1">
      <c r="A487" s="28"/>
      <c r="B487" s="28"/>
      <c r="C487" s="6">
        <v>4010</v>
      </c>
      <c r="D487" t="s">
        <v>27</v>
      </c>
      <c r="E487" s="104">
        <v>138891</v>
      </c>
    </row>
    <row r="488" spans="1:5" ht="13.5" customHeight="1">
      <c r="A488" s="28"/>
      <c r="B488" s="28"/>
      <c r="C488" s="6">
        <v>4040</v>
      </c>
      <c r="D488" t="s">
        <v>28</v>
      </c>
      <c r="E488" s="104">
        <v>15193</v>
      </c>
    </row>
    <row r="489" spans="1:5" ht="13.5" customHeight="1">
      <c r="A489" s="28"/>
      <c r="B489" s="28"/>
      <c r="C489" s="6">
        <v>4110</v>
      </c>
      <c r="D489" t="s">
        <v>29</v>
      </c>
      <c r="E489" s="104">
        <v>384550</v>
      </c>
    </row>
    <row r="490" spans="1:5" ht="13.5" customHeight="1">
      <c r="A490" s="28"/>
      <c r="B490" s="28"/>
      <c r="C490" s="6">
        <v>4120</v>
      </c>
      <c r="D490" t="s">
        <v>30</v>
      </c>
      <c r="E490" s="104">
        <v>4000</v>
      </c>
    </row>
    <row r="491" spans="1:5" ht="13.5" customHeight="1">
      <c r="A491" s="28"/>
      <c r="B491" s="28"/>
      <c r="C491" s="6">
        <v>4210</v>
      </c>
      <c r="D491" s="2" t="s">
        <v>31</v>
      </c>
      <c r="E491" s="104">
        <v>9876</v>
      </c>
    </row>
    <row r="492" spans="1:5" ht="13.5" customHeight="1">
      <c r="A492" s="28"/>
      <c r="B492" s="28"/>
      <c r="C492" s="6">
        <v>4260</v>
      </c>
      <c r="D492" s="2" t="s">
        <v>32</v>
      </c>
      <c r="E492" s="104">
        <v>12000</v>
      </c>
    </row>
    <row r="493" spans="1:5" ht="13.5" customHeight="1">
      <c r="A493" s="28"/>
      <c r="B493" s="28"/>
      <c r="C493" s="3">
        <v>4270</v>
      </c>
      <c r="D493" s="14" t="s">
        <v>246</v>
      </c>
      <c r="E493" s="104">
        <v>2000</v>
      </c>
    </row>
    <row r="494" spans="1:5" ht="13.5" customHeight="1">
      <c r="A494" s="28"/>
      <c r="B494" s="28"/>
      <c r="C494" s="3">
        <v>4300</v>
      </c>
      <c r="D494" s="14" t="s">
        <v>130</v>
      </c>
      <c r="E494" s="104">
        <v>8000</v>
      </c>
    </row>
    <row r="495" spans="1:5" ht="13.5" customHeight="1">
      <c r="A495" s="28"/>
      <c r="B495" s="28"/>
      <c r="C495" s="6">
        <v>4440</v>
      </c>
      <c r="D495" t="s">
        <v>57</v>
      </c>
      <c r="E495" s="104">
        <v>5427</v>
      </c>
    </row>
    <row r="496" spans="1:5" ht="13.5" customHeight="1">
      <c r="A496" s="28"/>
      <c r="B496" s="28"/>
      <c r="C496" s="6">
        <v>4700</v>
      </c>
      <c r="D496" t="s">
        <v>228</v>
      </c>
      <c r="E496" s="104">
        <v>500</v>
      </c>
    </row>
    <row r="497" spans="1:5" ht="13.5" customHeight="1">
      <c r="A497" s="28"/>
      <c r="B497" s="28"/>
      <c r="D497" t="s">
        <v>236</v>
      </c>
      <c r="E497" s="104"/>
    </row>
    <row r="498" spans="1:5" ht="13.5" customHeight="1">
      <c r="A498" s="28"/>
      <c r="B498" s="28"/>
      <c r="D498" s="59" t="s">
        <v>487</v>
      </c>
      <c r="E498" s="96">
        <f>SUM(E499:E500)</f>
        <v>4124</v>
      </c>
    </row>
    <row r="499" spans="1:5" ht="13.5" customHeight="1">
      <c r="A499" s="28"/>
      <c r="B499" s="28"/>
      <c r="C499" s="3">
        <v>3110</v>
      </c>
      <c r="D499" s="15" t="s">
        <v>42</v>
      </c>
      <c r="E499" s="104">
        <v>4000</v>
      </c>
    </row>
    <row r="500" spans="1:5" ht="13.5" customHeight="1">
      <c r="A500" s="28"/>
      <c r="B500" s="28"/>
      <c r="C500" s="6">
        <v>4210</v>
      </c>
      <c r="D500" s="2" t="s">
        <v>31</v>
      </c>
      <c r="E500" s="104">
        <v>124</v>
      </c>
    </row>
    <row r="501" spans="1:5" ht="13.5" customHeight="1">
      <c r="A501" s="28"/>
      <c r="B501" s="28"/>
      <c r="E501" s="104"/>
    </row>
    <row r="502" spans="1:5" ht="13.5" customHeight="1">
      <c r="A502" s="28"/>
      <c r="B502" s="28"/>
      <c r="C502" s="3"/>
      <c r="D502" s="59" t="s">
        <v>273</v>
      </c>
      <c r="E502" s="96">
        <f>SUM(E503:E515)</f>
        <v>80000</v>
      </c>
    </row>
    <row r="503" spans="1:5" ht="13.5" customHeight="1">
      <c r="A503" s="28"/>
      <c r="B503" s="28"/>
      <c r="C503" s="6">
        <v>3020</v>
      </c>
      <c r="D503" t="s">
        <v>411</v>
      </c>
      <c r="E503" s="104">
        <v>500</v>
      </c>
    </row>
    <row r="504" spans="1:5" ht="13.5" customHeight="1">
      <c r="A504" s="28"/>
      <c r="B504" s="28"/>
      <c r="C504" s="6">
        <v>4010</v>
      </c>
      <c r="D504" t="s">
        <v>27</v>
      </c>
      <c r="E504" s="104">
        <v>42229</v>
      </c>
    </row>
    <row r="505" spans="1:5" ht="13.5" customHeight="1">
      <c r="A505" s="28"/>
      <c r="B505" s="28"/>
      <c r="C505" s="6">
        <v>4040</v>
      </c>
      <c r="D505" t="s">
        <v>28</v>
      </c>
      <c r="E505" s="104">
        <v>3771</v>
      </c>
    </row>
    <row r="506" spans="1:5" ht="13.5" customHeight="1">
      <c r="A506" s="28"/>
      <c r="B506" s="28"/>
      <c r="C506" s="6">
        <v>4110</v>
      </c>
      <c r="D506" t="s">
        <v>29</v>
      </c>
      <c r="E506" s="104">
        <v>8228</v>
      </c>
    </row>
    <row r="507" spans="1:5" ht="12.75">
      <c r="A507" s="28"/>
      <c r="B507" s="28"/>
      <c r="C507" s="6">
        <v>4120</v>
      </c>
      <c r="D507" t="s">
        <v>30</v>
      </c>
      <c r="E507" s="104">
        <v>1000</v>
      </c>
    </row>
    <row r="508" spans="1:5" ht="12.75">
      <c r="A508" s="28"/>
      <c r="B508" s="28"/>
      <c r="C508" s="6">
        <v>4170</v>
      </c>
      <c r="D508" t="s">
        <v>208</v>
      </c>
      <c r="E508" s="104">
        <v>2000</v>
      </c>
    </row>
    <row r="509" spans="1:5" ht="12.75">
      <c r="A509" s="28"/>
      <c r="B509" s="28"/>
      <c r="C509" s="6">
        <v>4210</v>
      </c>
      <c r="D509" s="2" t="s">
        <v>31</v>
      </c>
      <c r="E509" s="104">
        <v>1721</v>
      </c>
    </row>
    <row r="510" spans="1:5" ht="12.75">
      <c r="A510" s="28"/>
      <c r="B510" s="28"/>
      <c r="C510" s="6">
        <v>4260</v>
      </c>
      <c r="D510" s="2" t="s">
        <v>32</v>
      </c>
      <c r="E510" s="104">
        <v>5000</v>
      </c>
    </row>
    <row r="511" spans="1:5" ht="12.75">
      <c r="A511" s="28"/>
      <c r="B511" s="28"/>
      <c r="C511" s="3">
        <v>4270</v>
      </c>
      <c r="D511" s="14" t="s">
        <v>246</v>
      </c>
      <c r="E511" s="104">
        <v>500</v>
      </c>
    </row>
    <row r="512" spans="1:5" ht="12.75">
      <c r="A512" s="28"/>
      <c r="B512" s="28"/>
      <c r="C512" s="3">
        <v>4300</v>
      </c>
      <c r="D512" s="14" t="s">
        <v>130</v>
      </c>
      <c r="E512" s="104">
        <v>12622</v>
      </c>
    </row>
    <row r="513" spans="1:5" ht="12.75">
      <c r="A513" s="28"/>
      <c r="B513" s="28"/>
      <c r="C513" s="6">
        <v>4440</v>
      </c>
      <c r="D513" t="s">
        <v>57</v>
      </c>
      <c r="E513" s="104">
        <v>1551</v>
      </c>
    </row>
    <row r="514" spans="1:5" ht="12.75">
      <c r="A514" s="28"/>
      <c r="B514" s="28"/>
      <c r="C514" s="6">
        <v>4700</v>
      </c>
      <c r="D514" t="s">
        <v>228</v>
      </c>
      <c r="E514" s="104">
        <v>878</v>
      </c>
    </row>
    <row r="515" spans="1:4" ht="12.75">
      <c r="A515" s="28"/>
      <c r="B515" s="28"/>
      <c r="D515" t="s">
        <v>236</v>
      </c>
    </row>
    <row r="516" spans="1:2" ht="12.75">
      <c r="A516" s="28"/>
      <c r="B516" s="28"/>
    </row>
    <row r="517" spans="1:5" ht="12.75">
      <c r="A517" s="28"/>
      <c r="B517" s="28"/>
      <c r="C517" s="3"/>
      <c r="D517" s="59" t="s">
        <v>274</v>
      </c>
      <c r="E517" s="96">
        <f>SUM(E518:E522)</f>
        <v>63000</v>
      </c>
    </row>
    <row r="518" spans="1:5" ht="12.75">
      <c r="A518" s="28"/>
      <c r="B518" s="28"/>
      <c r="C518" s="3">
        <v>2910</v>
      </c>
      <c r="D518" s="15" t="s">
        <v>289</v>
      </c>
      <c r="E518" s="91">
        <v>48000</v>
      </c>
    </row>
    <row r="519" spans="1:4" ht="12.75">
      <c r="A519" s="28"/>
      <c r="B519" s="28"/>
      <c r="C519" s="3"/>
      <c r="D519" s="15" t="s">
        <v>290</v>
      </c>
    </row>
    <row r="520" spans="1:4" ht="12.75">
      <c r="A520" s="28"/>
      <c r="B520" s="28"/>
      <c r="C520" s="3"/>
      <c r="D520" s="15" t="s">
        <v>291</v>
      </c>
    </row>
    <row r="521" spans="1:4" ht="12.75">
      <c r="A521" s="28"/>
      <c r="B521" s="28"/>
      <c r="C521" s="3"/>
      <c r="D521" s="15" t="s">
        <v>303</v>
      </c>
    </row>
    <row r="522" spans="1:5" ht="12.75">
      <c r="A522" s="28"/>
      <c r="B522" s="28"/>
      <c r="C522" s="6">
        <v>4560</v>
      </c>
      <c r="D522" s="60" t="s">
        <v>293</v>
      </c>
      <c r="E522" s="91">
        <v>15000</v>
      </c>
    </row>
    <row r="523" spans="1:4" ht="12.75">
      <c r="A523" s="28"/>
      <c r="B523" s="28"/>
      <c r="D523" s="60" t="s">
        <v>290</v>
      </c>
    </row>
    <row r="524" spans="1:4" ht="12.75">
      <c r="A524" s="28"/>
      <c r="B524" s="28"/>
      <c r="D524" s="15" t="s">
        <v>291</v>
      </c>
    </row>
    <row r="525" spans="1:4" ht="12.75">
      <c r="A525" s="28"/>
      <c r="B525" s="28"/>
      <c r="D525" s="15" t="s">
        <v>303</v>
      </c>
    </row>
    <row r="526" spans="1:4" ht="12.75">
      <c r="A526" s="28"/>
      <c r="B526" s="28"/>
      <c r="D526" s="15"/>
    </row>
    <row r="527" spans="1:5" ht="12.75">
      <c r="A527" s="28"/>
      <c r="B527" s="48" t="s">
        <v>535</v>
      </c>
      <c r="C527" s="52"/>
      <c r="D527" s="59" t="s">
        <v>323</v>
      </c>
      <c r="E527" s="96">
        <f>SUM(E528:E533)</f>
        <v>781200</v>
      </c>
    </row>
    <row r="528" spans="1:5" ht="12.75">
      <c r="A528" s="28"/>
      <c r="B528" s="28"/>
      <c r="C528" s="3">
        <v>3110</v>
      </c>
      <c r="D528" s="15" t="s">
        <v>42</v>
      </c>
      <c r="E528" s="91">
        <v>756000</v>
      </c>
    </row>
    <row r="529" spans="1:5" ht="12.75">
      <c r="A529" s="28"/>
      <c r="B529" s="28"/>
      <c r="C529" s="6">
        <v>4010</v>
      </c>
      <c r="D529" t="s">
        <v>27</v>
      </c>
      <c r="E529" s="91">
        <v>16850</v>
      </c>
    </row>
    <row r="530" spans="1:5" ht="12.75">
      <c r="A530" s="28"/>
      <c r="B530" s="28"/>
      <c r="C530" s="6">
        <v>4110</v>
      </c>
      <c r="D530" t="s">
        <v>29</v>
      </c>
      <c r="E530" s="91">
        <v>2897</v>
      </c>
    </row>
    <row r="531" spans="1:5" ht="12.75">
      <c r="A531" s="28"/>
      <c r="B531" s="28"/>
      <c r="C531" s="6">
        <v>4120</v>
      </c>
      <c r="D531" t="s">
        <v>30</v>
      </c>
      <c r="E531" s="91">
        <v>413</v>
      </c>
    </row>
    <row r="532" spans="1:5" ht="12.75">
      <c r="A532" s="28"/>
      <c r="B532" s="28"/>
      <c r="C532" s="6">
        <v>4210</v>
      </c>
      <c r="D532" s="2" t="s">
        <v>31</v>
      </c>
      <c r="E532" s="91">
        <v>2040</v>
      </c>
    </row>
    <row r="533" spans="1:5" ht="12.75">
      <c r="A533" s="28"/>
      <c r="B533" s="28"/>
      <c r="C533" s="3">
        <v>4300</v>
      </c>
      <c r="D533" s="14" t="s">
        <v>130</v>
      </c>
      <c r="E533" s="91">
        <v>3000</v>
      </c>
    </row>
    <row r="534" spans="1:4" ht="12.75">
      <c r="A534" s="28"/>
      <c r="B534" s="28"/>
      <c r="D534" s="15"/>
    </row>
    <row r="535" spans="1:5" ht="12.75">
      <c r="A535" s="28"/>
      <c r="B535" s="52">
        <v>85513</v>
      </c>
      <c r="C535" s="52"/>
      <c r="D535" s="51" t="s">
        <v>121</v>
      </c>
      <c r="E535" s="96">
        <f>E541</f>
        <v>88782</v>
      </c>
    </row>
    <row r="536" spans="1:4" ht="12.75">
      <c r="A536" s="28"/>
      <c r="B536" s="52"/>
      <c r="C536" s="52"/>
      <c r="D536" s="51" t="s">
        <v>451</v>
      </c>
    </row>
    <row r="537" spans="1:4" ht="12.75">
      <c r="A537" s="28"/>
      <c r="B537" s="52"/>
      <c r="C537" s="52"/>
      <c r="D537" s="51" t="s">
        <v>452</v>
      </c>
    </row>
    <row r="538" spans="1:4" ht="12.75">
      <c r="A538" s="28"/>
      <c r="B538" s="52"/>
      <c r="C538" s="52"/>
      <c r="D538" s="51" t="s">
        <v>453</v>
      </c>
    </row>
    <row r="539" spans="1:4" ht="12.75">
      <c r="A539" s="28"/>
      <c r="B539" s="52"/>
      <c r="C539" s="52"/>
      <c r="D539" s="51" t="s">
        <v>454</v>
      </c>
    </row>
    <row r="540" spans="1:4" ht="12.75">
      <c r="A540" s="28"/>
      <c r="B540" s="52"/>
      <c r="C540" s="52"/>
      <c r="D540" s="51" t="s">
        <v>455</v>
      </c>
    </row>
    <row r="541" spans="1:5" ht="12.75">
      <c r="A541" s="28"/>
      <c r="B541" s="6"/>
      <c r="C541" s="6">
        <v>4130</v>
      </c>
      <c r="D541" t="s">
        <v>119</v>
      </c>
      <c r="E541" s="91">
        <v>88782</v>
      </c>
    </row>
    <row r="542" spans="1:4" ht="12.75">
      <c r="A542" s="28"/>
      <c r="B542" s="28"/>
      <c r="C542" s="3"/>
      <c r="D542" s="15"/>
    </row>
    <row r="543" spans="1:5" ht="12.75">
      <c r="A543" s="7">
        <v>854</v>
      </c>
      <c r="B543" s="7"/>
      <c r="C543" s="7"/>
      <c r="D543" s="5" t="s">
        <v>38</v>
      </c>
      <c r="E543" s="96">
        <f>E544</f>
        <v>44214</v>
      </c>
    </row>
    <row r="544" spans="1:5" ht="12.75">
      <c r="A544" s="28"/>
      <c r="B544" s="28" t="s">
        <v>218</v>
      </c>
      <c r="C544" s="3"/>
      <c r="D544" s="15" t="s">
        <v>410</v>
      </c>
      <c r="E544" s="91">
        <f>E545</f>
        <v>44214</v>
      </c>
    </row>
    <row r="545" spans="1:5" ht="12.75">
      <c r="A545" s="28"/>
      <c r="B545" s="7"/>
      <c r="C545" s="6">
        <v>3240</v>
      </c>
      <c r="D545" t="s">
        <v>207</v>
      </c>
      <c r="E545" s="91">
        <v>44214</v>
      </c>
    </row>
    <row r="546" spans="1:2" ht="12.75">
      <c r="A546" s="28"/>
      <c r="B546" s="7"/>
    </row>
    <row r="547" spans="1:4" ht="12.75">
      <c r="A547" s="28"/>
      <c r="B547" s="28"/>
      <c r="C547" s="3"/>
      <c r="D547" s="15"/>
    </row>
    <row r="548" spans="1:4" ht="12.75">
      <c r="A548" s="28"/>
      <c r="B548" s="28"/>
      <c r="C548" s="3"/>
      <c r="D548" s="15"/>
    </row>
    <row r="549" spans="1:4" ht="12.75">
      <c r="A549" s="28"/>
      <c r="B549" s="28"/>
      <c r="C549" s="3"/>
      <c r="D549" s="15"/>
    </row>
    <row r="550" spans="1:4" ht="12.75">
      <c r="A550" s="28"/>
      <c r="B550" s="28"/>
      <c r="C550" s="3"/>
      <c r="D550" s="15"/>
    </row>
    <row r="551" spans="1:4" ht="12.75">
      <c r="A551" s="28"/>
      <c r="B551" s="28"/>
      <c r="C551" s="3"/>
      <c r="D551" s="15"/>
    </row>
    <row r="552" spans="1:4" ht="12.75">
      <c r="A552" s="28"/>
      <c r="B552" s="28"/>
      <c r="C552" s="3"/>
      <c r="D552" s="15"/>
    </row>
    <row r="553" spans="1:4" ht="12.75">
      <c r="A553" s="28"/>
      <c r="B553" s="28"/>
      <c r="C553" s="3"/>
      <c r="D553" s="15"/>
    </row>
    <row r="554" spans="1:4" ht="12.75">
      <c r="A554" s="28"/>
      <c r="B554" s="28"/>
      <c r="C554" s="3"/>
      <c r="D554" s="15"/>
    </row>
    <row r="555" spans="1:4" ht="12.75">
      <c r="A555" s="28"/>
      <c r="B555" s="28"/>
      <c r="C555" s="3"/>
      <c r="D555" s="15"/>
    </row>
    <row r="556" spans="4:5" ht="12.75">
      <c r="D556" s="7" t="s">
        <v>18</v>
      </c>
      <c r="E556" s="91" t="s">
        <v>237</v>
      </c>
    </row>
    <row r="557" spans="4:5" ht="12.75">
      <c r="D557" s="7"/>
      <c r="E557" s="91" t="s">
        <v>569</v>
      </c>
    </row>
    <row r="558" spans="4:6" ht="12.75">
      <c r="D558" s="6" t="s">
        <v>105</v>
      </c>
      <c r="E558" s="91" t="s">
        <v>155</v>
      </c>
      <c r="F558" s="80"/>
    </row>
    <row r="559" spans="4:6" ht="12.75">
      <c r="D559" s="6"/>
      <c r="E559" s="91" t="s">
        <v>570</v>
      </c>
      <c r="F559" s="105"/>
    </row>
    <row r="560" spans="1:6" ht="12.75">
      <c r="A560" s="25" t="s">
        <v>19</v>
      </c>
      <c r="B560" s="26" t="s">
        <v>20</v>
      </c>
      <c r="C560" s="1"/>
      <c r="D560" s="1" t="s">
        <v>21</v>
      </c>
      <c r="E560" s="92" t="s">
        <v>458</v>
      </c>
      <c r="F560" s="105"/>
    </row>
    <row r="561" spans="1:6" ht="12.75">
      <c r="A561" s="27" t="s">
        <v>47</v>
      </c>
      <c r="B561" s="27"/>
      <c r="C561" s="13"/>
      <c r="D561" s="23" t="s">
        <v>131</v>
      </c>
      <c r="E561" s="102">
        <f>E562+E565</f>
        <v>11912.720000000001</v>
      </c>
      <c r="F561" s="105"/>
    </row>
    <row r="562" spans="1:6" ht="12.75">
      <c r="A562" s="28"/>
      <c r="B562" s="28" t="s">
        <v>125</v>
      </c>
      <c r="C562" s="3"/>
      <c r="D562" s="15" t="s">
        <v>126</v>
      </c>
      <c r="E562" s="91">
        <f>E563</f>
        <v>1006</v>
      </c>
      <c r="F562" s="80"/>
    </row>
    <row r="563" spans="1:5" ht="12.75">
      <c r="A563" s="28"/>
      <c r="B563" s="28"/>
      <c r="C563" s="3">
        <v>2850</v>
      </c>
      <c r="D563" s="15" t="s">
        <v>127</v>
      </c>
      <c r="E563" s="91">
        <v>1006</v>
      </c>
    </row>
    <row r="564" spans="1:4" ht="12.75">
      <c r="A564" s="28"/>
      <c r="B564" s="28"/>
      <c r="C564" s="3"/>
      <c r="D564" s="15" t="s">
        <v>128</v>
      </c>
    </row>
    <row r="565" spans="1:5" ht="12.75">
      <c r="A565" s="28"/>
      <c r="B565" s="28" t="s">
        <v>526</v>
      </c>
      <c r="C565" s="3"/>
      <c r="D565" s="15" t="s">
        <v>481</v>
      </c>
      <c r="E565" s="91">
        <f>SUM(E566:E567)</f>
        <v>10906.720000000001</v>
      </c>
    </row>
    <row r="566" spans="1:5" ht="12.75">
      <c r="A566" s="28"/>
      <c r="B566" s="28"/>
      <c r="C566" s="6">
        <v>4210</v>
      </c>
      <c r="D566" s="2" t="s">
        <v>31</v>
      </c>
      <c r="E566" s="91">
        <v>213.86</v>
      </c>
    </row>
    <row r="567" spans="1:5" ht="12.75">
      <c r="A567" s="28"/>
      <c r="B567" s="28"/>
      <c r="C567" s="3">
        <v>4430</v>
      </c>
      <c r="D567" s="42" t="s">
        <v>193</v>
      </c>
      <c r="E567" s="91">
        <v>10692.86</v>
      </c>
    </row>
    <row r="568" spans="1:4" ht="12.75">
      <c r="A568" s="28"/>
      <c r="B568" s="28"/>
      <c r="C568" s="3"/>
      <c r="D568" s="15"/>
    </row>
    <row r="569" spans="1:6" s="51" customFormat="1" ht="12.75">
      <c r="A569" s="48" t="s">
        <v>48</v>
      </c>
      <c r="B569" s="48"/>
      <c r="C569" s="49"/>
      <c r="D569" s="59" t="s">
        <v>334</v>
      </c>
      <c r="E569" s="96">
        <f>E570</f>
        <v>13777</v>
      </c>
      <c r="F569" s="87"/>
    </row>
    <row r="570" spans="1:5" ht="12.75">
      <c r="A570" s="28"/>
      <c r="B570" s="28" t="s">
        <v>63</v>
      </c>
      <c r="C570" s="3"/>
      <c r="D570" s="15" t="s">
        <v>24</v>
      </c>
      <c r="E570" s="91">
        <f>E571</f>
        <v>13777</v>
      </c>
    </row>
    <row r="571" spans="1:5" ht="12.75">
      <c r="A571" s="28"/>
      <c r="B571" s="28"/>
      <c r="C571" s="3">
        <v>6690</v>
      </c>
      <c r="D571" s="15" t="s">
        <v>546</v>
      </c>
      <c r="E571" s="91">
        <v>13777</v>
      </c>
    </row>
    <row r="572" spans="1:4" ht="12.75">
      <c r="A572" s="28"/>
      <c r="B572" s="28"/>
      <c r="C572" s="3"/>
      <c r="D572" s="15" t="s">
        <v>547</v>
      </c>
    </row>
    <row r="573" spans="1:4" ht="12.75">
      <c r="A573" s="28"/>
      <c r="B573" s="28"/>
      <c r="C573" s="3"/>
      <c r="D573" s="15"/>
    </row>
    <row r="574" spans="1:6" ht="12.75">
      <c r="A574" s="22" t="s">
        <v>49</v>
      </c>
      <c r="B574" s="27"/>
      <c r="C574" s="13"/>
      <c r="D574" s="35" t="s">
        <v>157</v>
      </c>
      <c r="E574" s="102">
        <f>E575</f>
        <v>12920</v>
      </c>
      <c r="F574"/>
    </row>
    <row r="575" spans="1:6" ht="12.75">
      <c r="A575" s="27"/>
      <c r="B575" s="28" t="s">
        <v>54</v>
      </c>
      <c r="C575" s="3"/>
      <c r="D575" s="14" t="s">
        <v>55</v>
      </c>
      <c r="E575" s="103">
        <f>SUM(E576:E578)</f>
        <v>12920</v>
      </c>
      <c r="F575"/>
    </row>
    <row r="576" spans="1:6" ht="12.75">
      <c r="A576" s="27"/>
      <c r="B576" s="28"/>
      <c r="C576" s="6">
        <v>4300</v>
      </c>
      <c r="D576" t="s">
        <v>34</v>
      </c>
      <c r="E576" s="103">
        <v>8400</v>
      </c>
      <c r="F576"/>
    </row>
    <row r="577" spans="1:6" ht="12.75">
      <c r="A577" s="27"/>
      <c r="B577" s="28"/>
      <c r="C577" s="3">
        <v>4510</v>
      </c>
      <c r="D577" s="17" t="s">
        <v>214</v>
      </c>
      <c r="E577" s="103">
        <v>120</v>
      </c>
      <c r="F577"/>
    </row>
    <row r="578" spans="1:6" ht="12.75">
      <c r="A578" s="27"/>
      <c r="B578" s="27"/>
      <c r="C578" s="3">
        <v>4610</v>
      </c>
      <c r="D578" s="15" t="s">
        <v>248</v>
      </c>
      <c r="E578" s="103">
        <v>4400</v>
      </c>
      <c r="F578"/>
    </row>
    <row r="579" spans="1:6" ht="12.75">
      <c r="A579" s="34" t="s">
        <v>106</v>
      </c>
      <c r="B579" s="34"/>
      <c r="C579" s="7"/>
      <c r="D579" s="5" t="s">
        <v>107</v>
      </c>
      <c r="E579" s="94">
        <f>SUM(E580)</f>
        <v>744700</v>
      </c>
      <c r="F579"/>
    </row>
    <row r="580" spans="1:6" ht="12.75">
      <c r="A580" s="29"/>
      <c r="B580" s="29" t="s">
        <v>109</v>
      </c>
      <c r="D580" t="s">
        <v>110</v>
      </c>
      <c r="E580" s="91">
        <f>SUM(E582:E582)</f>
        <v>744700</v>
      </c>
      <c r="F580"/>
    </row>
    <row r="581" spans="1:6" ht="12.75">
      <c r="A581" s="29"/>
      <c r="B581" s="29"/>
      <c r="D581" t="s">
        <v>111</v>
      </c>
      <c r="F581"/>
    </row>
    <row r="582" spans="1:5" ht="12.75">
      <c r="A582" s="29"/>
      <c r="B582" s="29"/>
      <c r="C582" s="6">
        <v>8110</v>
      </c>
      <c r="D582" t="s">
        <v>264</v>
      </c>
      <c r="E582" s="91">
        <v>744700</v>
      </c>
    </row>
    <row r="583" spans="1:4" ht="12.75">
      <c r="A583" s="29"/>
      <c r="B583" s="29"/>
      <c r="D583" t="s">
        <v>265</v>
      </c>
    </row>
    <row r="584" spans="1:4" ht="12.75">
      <c r="A584" s="29"/>
      <c r="B584" s="29"/>
      <c r="D584" t="s">
        <v>266</v>
      </c>
    </row>
    <row r="585" spans="1:5" ht="12.75">
      <c r="A585" s="34" t="s">
        <v>112</v>
      </c>
      <c r="B585" s="34"/>
      <c r="C585" s="7"/>
      <c r="D585" s="5" t="s">
        <v>113</v>
      </c>
      <c r="E585" s="94">
        <f>SUM(+E586+E589)</f>
        <v>856638</v>
      </c>
    </row>
    <row r="586" spans="1:5" ht="12.75">
      <c r="A586" s="29"/>
      <c r="B586" s="29" t="s">
        <v>108</v>
      </c>
      <c r="D586" t="s">
        <v>117</v>
      </c>
      <c r="E586" s="91">
        <f>SUM(E587:E588)</f>
        <v>110000</v>
      </c>
    </row>
    <row r="587" spans="1:5" ht="12.75">
      <c r="A587" s="29"/>
      <c r="B587" s="29"/>
      <c r="C587" s="6">
        <v>4300</v>
      </c>
      <c r="D587" t="s">
        <v>34</v>
      </c>
      <c r="E587" s="91">
        <v>20000</v>
      </c>
    </row>
    <row r="588" spans="1:5" ht="12.75">
      <c r="A588" s="29"/>
      <c r="B588" s="29"/>
      <c r="C588" s="6">
        <v>4530</v>
      </c>
      <c r="D588" t="s">
        <v>233</v>
      </c>
      <c r="E588" s="91">
        <v>90000</v>
      </c>
    </row>
    <row r="589" spans="1:5" ht="12.75">
      <c r="A589" s="29"/>
      <c r="B589" s="29" t="s">
        <v>114</v>
      </c>
      <c r="D589" t="s">
        <v>115</v>
      </c>
      <c r="E589" s="91">
        <f>SUM(E590:E591)</f>
        <v>746638</v>
      </c>
    </row>
    <row r="590" spans="1:5" ht="12.75">
      <c r="A590" s="29"/>
      <c r="B590" s="29"/>
      <c r="C590" s="6">
        <v>4810</v>
      </c>
      <c r="D590" t="s">
        <v>116</v>
      </c>
      <c r="E590" s="91">
        <v>667915</v>
      </c>
    </row>
    <row r="591" spans="1:5" ht="12.75">
      <c r="A591" s="29"/>
      <c r="B591" s="29"/>
      <c r="C591" s="6">
        <v>6800</v>
      </c>
      <c r="D591" t="s">
        <v>311</v>
      </c>
      <c r="E591" s="91">
        <v>78723</v>
      </c>
    </row>
    <row r="592" spans="1:2" ht="12.75">
      <c r="A592" s="29"/>
      <c r="B592" s="29"/>
    </row>
    <row r="593" spans="1:4" ht="12.75">
      <c r="A593" s="29"/>
      <c r="B593" s="29"/>
      <c r="C593" s="3"/>
      <c r="D593" s="17"/>
    </row>
    <row r="594" spans="1:6" ht="12.75">
      <c r="A594" s="63" t="s">
        <v>187</v>
      </c>
      <c r="B594" s="63"/>
      <c r="C594" s="52"/>
      <c r="D594" s="51" t="s">
        <v>185</v>
      </c>
      <c r="E594" s="96">
        <f>+E611+E595+E604</f>
        <v>20672</v>
      </c>
      <c r="F594" s="87"/>
    </row>
    <row r="595" spans="1:6" s="66" customFormat="1" ht="12.75">
      <c r="A595" s="124"/>
      <c r="B595" s="67">
        <v>85213</v>
      </c>
      <c r="C595" s="67"/>
      <c r="D595" s="66" t="s">
        <v>121</v>
      </c>
      <c r="E595" s="104">
        <f>E600</f>
        <v>2500</v>
      </c>
      <c r="F595" s="108"/>
    </row>
    <row r="596" spans="1:6" s="66" customFormat="1" ht="12.75">
      <c r="A596" s="124"/>
      <c r="B596" s="67"/>
      <c r="C596" s="67"/>
      <c r="D596" s="66" t="s">
        <v>276</v>
      </c>
      <c r="E596" s="104"/>
      <c r="F596" s="108"/>
    </row>
    <row r="597" spans="1:6" s="66" customFormat="1" ht="12.75">
      <c r="A597" s="124"/>
      <c r="B597" s="67"/>
      <c r="C597" s="67"/>
      <c r="D597" s="66" t="s">
        <v>277</v>
      </c>
      <c r="E597" s="104"/>
      <c r="F597" s="108"/>
    </row>
    <row r="598" spans="1:6" s="66" customFormat="1" ht="12.75">
      <c r="A598" s="124"/>
      <c r="B598" s="67"/>
      <c r="C598" s="67"/>
      <c r="D598" s="66" t="s">
        <v>279</v>
      </c>
      <c r="E598" s="104"/>
      <c r="F598" s="108"/>
    </row>
    <row r="599" spans="1:6" s="66" customFormat="1" ht="12.75">
      <c r="A599" s="124"/>
      <c r="B599" s="67"/>
      <c r="C599" s="67"/>
      <c r="D599" s="66" t="s">
        <v>278</v>
      </c>
      <c r="E599" s="104"/>
      <c r="F599" s="108"/>
    </row>
    <row r="600" spans="1:6" ht="12.75">
      <c r="A600" s="63"/>
      <c r="B600" s="52"/>
      <c r="C600" s="3">
        <v>2910</v>
      </c>
      <c r="D600" s="15" t="s">
        <v>289</v>
      </c>
      <c r="E600" s="104">
        <v>2500</v>
      </c>
      <c r="F600" s="87"/>
    </row>
    <row r="601" spans="1:6" ht="12.75">
      <c r="A601" s="63"/>
      <c r="B601" s="52"/>
      <c r="C601" s="3"/>
      <c r="D601" s="15" t="s">
        <v>290</v>
      </c>
      <c r="E601" s="96"/>
      <c r="F601" s="87"/>
    </row>
    <row r="602" spans="1:6" ht="12.75">
      <c r="A602" s="63"/>
      <c r="B602" s="52"/>
      <c r="C602" s="3"/>
      <c r="D602" s="15" t="s">
        <v>291</v>
      </c>
      <c r="E602" s="96"/>
      <c r="F602" s="87"/>
    </row>
    <row r="603" spans="1:6" ht="12.75">
      <c r="A603" s="63"/>
      <c r="B603" s="52"/>
      <c r="C603" s="3"/>
      <c r="D603" s="15" t="s">
        <v>439</v>
      </c>
      <c r="E603" s="96"/>
      <c r="F603" s="87"/>
    </row>
    <row r="604" spans="1:6" ht="12.75">
      <c r="A604" s="63"/>
      <c r="B604" s="6">
        <v>85214</v>
      </c>
      <c r="D604" t="s">
        <v>258</v>
      </c>
      <c r="E604" s="104">
        <f>E606</f>
        <v>4500</v>
      </c>
      <c r="F604" s="87"/>
    </row>
    <row r="605" spans="1:6" ht="12.75">
      <c r="A605" s="63"/>
      <c r="B605" s="6"/>
      <c r="D605" t="s">
        <v>219</v>
      </c>
      <c r="E605" s="104"/>
      <c r="F605" s="87"/>
    </row>
    <row r="606" spans="1:6" ht="12.75">
      <c r="A606" s="63"/>
      <c r="B606" s="52"/>
      <c r="C606" s="3">
        <v>2910</v>
      </c>
      <c r="D606" s="15" t="s">
        <v>289</v>
      </c>
      <c r="E606" s="104">
        <v>4500</v>
      </c>
      <c r="F606" s="87"/>
    </row>
    <row r="607" spans="1:6" ht="12.75">
      <c r="A607" s="63"/>
      <c r="B607" s="52"/>
      <c r="C607" s="3"/>
      <c r="D607" s="15" t="s">
        <v>290</v>
      </c>
      <c r="E607" s="96"/>
      <c r="F607" s="87"/>
    </row>
    <row r="608" spans="1:6" ht="12.75">
      <c r="A608" s="63"/>
      <c r="B608" s="52"/>
      <c r="C608" s="3"/>
      <c r="D608" s="15" t="s">
        <v>291</v>
      </c>
      <c r="E608" s="96"/>
      <c r="F608" s="87"/>
    </row>
    <row r="609" spans="1:6" ht="12.75">
      <c r="A609" s="63"/>
      <c r="B609" s="52"/>
      <c r="C609" s="3"/>
      <c r="D609" s="15" t="s">
        <v>292</v>
      </c>
      <c r="E609" s="96"/>
      <c r="F609" s="87"/>
    </row>
    <row r="610" spans="1:6" ht="12.75">
      <c r="A610" s="63"/>
      <c r="B610" s="52"/>
      <c r="C610" s="3"/>
      <c r="D610" s="15" t="s">
        <v>287</v>
      </c>
      <c r="E610" s="96"/>
      <c r="F610" s="87"/>
    </row>
    <row r="611" spans="1:5" ht="12.75">
      <c r="A611" s="29"/>
      <c r="B611" s="29" t="s">
        <v>321</v>
      </c>
      <c r="D611" s="60" t="s">
        <v>262</v>
      </c>
      <c r="E611" s="91">
        <f>E612</f>
        <v>13672</v>
      </c>
    </row>
    <row r="612" spans="1:5" ht="12.75">
      <c r="A612" s="29"/>
      <c r="B612" s="29"/>
      <c r="C612" s="3">
        <v>2910</v>
      </c>
      <c r="D612" s="15" t="s">
        <v>289</v>
      </c>
      <c r="E612" s="91">
        <v>13672</v>
      </c>
    </row>
    <row r="613" spans="1:4" ht="12.75">
      <c r="A613" s="29"/>
      <c r="B613" s="29"/>
      <c r="C613" s="3"/>
      <c r="D613" s="15" t="s">
        <v>290</v>
      </c>
    </row>
    <row r="614" spans="1:4" ht="12.75">
      <c r="A614" s="29"/>
      <c r="B614" s="29"/>
      <c r="C614" s="3"/>
      <c r="D614" s="15" t="s">
        <v>291</v>
      </c>
    </row>
    <row r="615" spans="1:4" ht="12.75">
      <c r="A615" s="29"/>
      <c r="B615" s="29"/>
      <c r="C615" s="3"/>
      <c r="D615" s="15" t="s">
        <v>292</v>
      </c>
    </row>
    <row r="616" spans="1:4" ht="12.75">
      <c r="A616" s="29"/>
      <c r="B616" s="29"/>
      <c r="C616" s="3"/>
      <c r="D616" s="15" t="s">
        <v>287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2020-10-06T11:31:09Z</cp:lastPrinted>
  <dcterms:created xsi:type="dcterms:W3CDTF">2014-09-04T08:28:49Z</dcterms:created>
  <dcterms:modified xsi:type="dcterms:W3CDTF">2021-02-01T09:15:43Z</dcterms:modified>
  <cp:category/>
  <cp:version/>
  <cp:contentType/>
  <cp:contentStatus/>
</cp:coreProperties>
</file>