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<sst xmlns="http://schemas.openxmlformats.org/spreadsheetml/2006/main" count="2127" uniqueCount="617">
  <si>
    <t>Dz</t>
  </si>
  <si>
    <t>Pozostała działalność</t>
  </si>
  <si>
    <t>Szkoły podstawowe</t>
  </si>
  <si>
    <t>Usługi opiekuńcze</t>
  </si>
  <si>
    <t>Ośrodek Sportu i Rekreacji</t>
  </si>
  <si>
    <t>Gimnazja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</si>
  <si>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</si>
  <si>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</si>
  <si>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</si>
  <si>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</si>
  <si>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</si>
  <si>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</si>
  <si>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</si>
  <si>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</si>
  <si>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Zadania własne</t>
  </si>
  <si>
    <t>Oświata i wychowanie</t>
  </si>
  <si>
    <t>Środowiskowy Dom Samopomocy</t>
  </si>
  <si>
    <t>Załącznik Nr 8</t>
  </si>
  <si>
    <t>Miejski Ośrodek Pomocy Społecznej</t>
  </si>
  <si>
    <t xml:space="preserve">Miejski Dom Kultury 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</si>
  <si>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</si>
  <si>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</si>
  <si>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</si>
  <si>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</si>
  <si>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</si>
  <si>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</si>
  <si>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</si>
  <si>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</si>
  <si>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</si>
  <si>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</si>
  <si>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</si>
  <si>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</si>
  <si>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15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</si>
  <si>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</si>
  <si>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</si>
  <si>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</si>
  <si>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</si>
  <si>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</si>
  <si>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</si>
  <si>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</si>
  <si>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</si>
  <si>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</si>
  <si>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</si>
  <si>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</si>
  <si>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</si>
  <si>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</si>
  <si>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</si>
  <si>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</si>
  <si>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</si>
  <si>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</si>
  <si>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</si>
  <si>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</si>
  <si>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</si>
  <si>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</si>
  <si>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</si>
  <si>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</si>
  <si>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</si>
  <si>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</si>
  <si>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</si>
  <si>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</si>
  <si>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</si>
  <si>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</si>
  <si>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</si>
  <si>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</si>
  <si>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</si>
  <si>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</si>
  <si>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</si>
  <si>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</si>
  <si>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</si>
  <si>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</si>
  <si>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</si>
  <si>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</si>
  <si>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</si>
  <si>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</si>
  <si>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</si>
  <si>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</si>
  <si>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</si>
  <si>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</si>
  <si>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</si>
  <si>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</si>
  <si>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</si>
  <si>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</si>
  <si>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</si>
  <si>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</si>
  <si>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</si>
  <si>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</si>
  <si>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</si>
  <si>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</si>
  <si>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</si>
  <si>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</si>
  <si>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</si>
  <si>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</si>
  <si>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</si>
  <si>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</si>
  <si>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</si>
  <si>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</si>
  <si>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</si>
  <si>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</si>
  <si>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</si>
  <si>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</si>
  <si>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</si>
  <si>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</si>
  <si>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</si>
  <si>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</si>
  <si>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</si>
  <si>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</si>
  <si>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</si>
  <si>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</si>
  <si>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</si>
  <si>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</si>
  <si>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</si>
  <si>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</si>
  <si>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</si>
  <si>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</si>
  <si>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</si>
  <si>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</si>
  <si>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</si>
  <si>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</si>
  <si>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</si>
  <si>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</si>
  <si>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</si>
  <si>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</si>
  <si>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</si>
  <si>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</si>
  <si>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</si>
  <si>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</si>
  <si>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</si>
  <si>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</si>
  <si>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</si>
  <si>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</si>
  <si>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</si>
  <si>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</si>
  <si>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</si>
  <si>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</si>
  <si>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</si>
  <si>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</si>
  <si>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</si>
  <si>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</si>
  <si>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</si>
  <si>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</si>
  <si>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</si>
  <si>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</si>
  <si>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</si>
  <si>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</si>
  <si>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</si>
  <si>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</si>
  <si>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</si>
  <si>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</si>
  <si>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</si>
  <si>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</si>
  <si>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</si>
  <si>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</si>
  <si>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</si>
  <si>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</si>
  <si>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</si>
  <si>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</si>
  <si>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Razem: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</si>
  <si>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</si>
  <si>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</si>
  <si>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</si>
  <si>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</si>
  <si>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</si>
  <si>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</si>
  <si>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</si>
  <si>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</si>
  <si>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</si>
  <si>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</si>
  <si>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</si>
  <si>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</si>
  <si>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 xml:space="preserve">  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</si>
  <si>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</si>
  <si>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</si>
  <si>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</si>
  <si>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</si>
  <si>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</si>
  <si>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</si>
  <si>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</si>
  <si>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</si>
  <si>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</si>
  <si>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</si>
  <si>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</si>
  <si>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</si>
  <si>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</si>
  <si>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</si>
  <si>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</si>
  <si>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</si>
  <si>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</si>
  <si>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</si>
  <si>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</si>
  <si>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</si>
  <si>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</si>
  <si>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</si>
  <si>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</si>
  <si>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</si>
  <si>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</si>
  <si>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</si>
  <si>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</si>
  <si>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</si>
  <si>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</si>
  <si>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</si>
  <si>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</si>
  <si>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</si>
  <si>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</si>
  <si>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</si>
  <si>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</si>
  <si>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</si>
  <si>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</si>
  <si>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</si>
  <si>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</si>
  <si>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</si>
  <si>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</si>
  <si>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</si>
  <si>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</si>
  <si>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</si>
  <si>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</si>
  <si>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</si>
  <si>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</si>
  <si>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</si>
  <si>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</si>
  <si>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</si>
  <si>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</si>
  <si>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</si>
  <si>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</si>
  <si>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</si>
  <si>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</si>
  <si>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</si>
  <si>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</si>
  <si>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</si>
  <si>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</si>
  <si>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</si>
  <si>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</si>
  <si>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</si>
  <si>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</si>
  <si>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</si>
  <si>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</si>
  <si>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</si>
  <si>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</si>
  <si>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</si>
  <si>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</si>
  <si>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</si>
  <si>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</si>
  <si>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</si>
  <si>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</si>
  <si>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</si>
  <si>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</si>
  <si>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</si>
  <si>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</si>
  <si>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</si>
  <si>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</si>
  <si>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</si>
  <si>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</si>
  <si>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</si>
  <si>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</si>
  <si>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</si>
  <si>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</si>
  <si>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</si>
  <si>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</si>
  <si>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</si>
  <si>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</si>
  <si>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</si>
  <si>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</si>
  <si>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</si>
  <si>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</si>
  <si>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</si>
  <si>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</si>
  <si>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</si>
  <si>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</si>
  <si>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</si>
  <si>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</si>
  <si>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</si>
  <si>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</si>
  <si>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</si>
  <si>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</si>
  <si>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</si>
  <si>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</si>
  <si>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</si>
  <si>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</si>
  <si>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</si>
  <si>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</si>
  <si>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</si>
  <si>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</si>
  <si>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</si>
  <si>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</si>
  <si>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</si>
  <si>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</si>
  <si>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</si>
  <si>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</si>
  <si>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</si>
  <si>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</si>
  <si>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</si>
  <si>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</si>
  <si>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</si>
  <si>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</si>
  <si>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</si>
  <si>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</si>
  <si>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</si>
  <si>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</si>
  <si>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</si>
  <si>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</si>
  <si>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</si>
  <si>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</si>
  <si>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</si>
  <si>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</si>
  <si>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</si>
  <si>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</si>
  <si>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</si>
  <si>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</si>
  <si>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</si>
  <si>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</si>
  <si>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</si>
  <si>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</si>
  <si>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</si>
  <si>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</si>
  <si>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</si>
  <si>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</si>
  <si>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</si>
  <si>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</si>
  <si>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</si>
  <si>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</si>
  <si>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</si>
  <si>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</si>
  <si>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</si>
  <si>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</si>
  <si>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</si>
  <si>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</si>
  <si>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</si>
  <si>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</si>
  <si>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</si>
  <si>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</si>
  <si>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</si>
  <si>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</si>
  <si>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</si>
  <si>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</si>
  <si>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</si>
  <si>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</si>
  <si>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</si>
  <si>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</si>
  <si>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</si>
  <si>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</si>
  <si>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</si>
  <si>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</si>
  <si>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</si>
  <si>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</si>
  <si>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</si>
  <si>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</si>
  <si>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</si>
  <si>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</si>
  <si>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</si>
  <si>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</si>
  <si>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</si>
  <si>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</si>
  <si>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</si>
  <si>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</si>
  <si>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</si>
  <si>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</si>
  <si>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</si>
  <si>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</si>
  <si>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</si>
  <si>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</si>
  <si>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</si>
  <si>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</si>
  <si>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</si>
  <si>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</si>
  <si>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</si>
  <si>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</si>
  <si>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</si>
  <si>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</si>
  <si>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</si>
  <si>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</si>
  <si>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</si>
  <si>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</si>
  <si>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</si>
  <si>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</si>
  <si>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</si>
  <si>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</si>
  <si>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</si>
  <si>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</si>
  <si>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</si>
  <si>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</si>
  <si>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</si>
  <si>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</si>
  <si>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</si>
  <si>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</si>
  <si>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</si>
  <si>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</si>
  <si>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</si>
  <si>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</si>
  <si>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</si>
  <si>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</si>
  <si>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</si>
  <si>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</si>
  <si>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</si>
  <si>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</si>
  <si>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</si>
  <si>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</si>
  <si>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</si>
  <si>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 xml:space="preserve">Muzeum Miasta Turku </t>
  </si>
  <si>
    <t>im. Józefa Mehoffera</t>
  </si>
  <si>
    <t xml:space="preserve">Miejska Biblioteka Publiczna im. Włodzimiwrza Pietrzaka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</si>
  <si>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</si>
  <si>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</si>
  <si>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</si>
  <si>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</si>
  <si>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</si>
  <si>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</si>
  <si>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</si>
  <si>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</si>
  <si>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</si>
  <si>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</si>
  <si>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</si>
  <si>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</si>
  <si>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</si>
  <si>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</si>
  <si>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</si>
  <si>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</si>
  <si>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</si>
  <si>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</si>
  <si>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</si>
  <si>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</si>
  <si>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</si>
  <si>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</si>
  <si>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</si>
  <si>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</si>
  <si>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</si>
  <si>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</si>
  <si>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</si>
  <si>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</si>
  <si>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</si>
  <si>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</si>
  <si>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</si>
  <si>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</si>
  <si>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</si>
  <si>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</si>
  <si>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</si>
  <si>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</si>
  <si>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</si>
  <si>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</si>
  <si>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</si>
  <si>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</si>
  <si>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</si>
  <si>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</si>
  <si>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</si>
  <si>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</si>
  <si>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</si>
  <si>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</si>
  <si>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</si>
  <si>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</si>
  <si>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</si>
  <si>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</si>
  <si>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</si>
  <si>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</si>
  <si>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</si>
  <si>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</si>
  <si>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</si>
  <si>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</si>
  <si>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</si>
  <si>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</si>
  <si>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</si>
  <si>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</si>
  <si>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</si>
  <si>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</si>
  <si>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</si>
  <si>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</si>
  <si>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</si>
  <si>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</si>
  <si>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</si>
  <si>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</si>
  <si>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</si>
  <si>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</si>
  <si>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</si>
  <si>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</si>
  <si>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</si>
  <si>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</si>
  <si>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</si>
  <si>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</si>
  <si>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</si>
  <si>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</si>
  <si>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</si>
  <si>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</si>
  <si>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</si>
  <si>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</si>
  <si>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</si>
  <si>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</si>
  <si>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</si>
  <si>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</si>
  <si>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</si>
  <si>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</si>
  <si>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</si>
  <si>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</si>
  <si>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</si>
  <si>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</si>
  <si>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</si>
  <si>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</si>
  <si>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16</t>
  </si>
  <si>
    <t>Załącznik Nr 18 do</t>
  </si>
  <si>
    <t>Pomoc materialna dla uczniów o charakterze motywacyjnym</t>
  </si>
  <si>
    <t>Szkoła Podstawowa Nr 5</t>
  </si>
  <si>
    <t>Załącznik Nr 3</t>
  </si>
  <si>
    <t>Szkoła Podstawowa Nr 1</t>
  </si>
  <si>
    <t>Załącznik Nr 2</t>
  </si>
  <si>
    <t>Szkoła Podstawowa Nr 4</t>
  </si>
  <si>
    <t>ustawy, pobranych nienależnie lub w nadmiernej wysokości</t>
  </si>
  <si>
    <t>853</t>
  </si>
  <si>
    <t>90001</t>
  </si>
  <si>
    <t>Gospodarka ściekowa i ochrona wód</t>
  </si>
  <si>
    <t xml:space="preserve">Zarządzenia Nr </t>
  </si>
  <si>
    <t xml:space="preserve">z dnia 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</si>
  <si>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</si>
  <si>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</si>
  <si>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</si>
  <si>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</si>
  <si>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</si>
  <si>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</si>
  <si>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</si>
  <si>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</si>
  <si>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</si>
  <si>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</si>
  <si>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</si>
  <si>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</si>
  <si>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</si>
  <si>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</si>
  <si>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</si>
  <si>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</si>
  <si>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</si>
  <si>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</si>
  <si>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</si>
  <si>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</si>
  <si>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</si>
  <si>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</si>
  <si>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</si>
  <si>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</si>
  <si>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</si>
  <si>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</si>
  <si>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</si>
  <si>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</si>
  <si>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</si>
  <si>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</si>
  <si>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</si>
  <si>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</si>
  <si>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</si>
  <si>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 xml:space="preserve">Stanowiska ds. ochrony ludności i bezpieczeństwa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</si>
  <si>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</si>
  <si>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</si>
  <si>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</si>
  <si>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</si>
  <si>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</si>
  <si>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</si>
  <si>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</si>
  <si>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</si>
  <si>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</si>
  <si>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</si>
  <si>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</si>
  <si>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</si>
  <si>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</si>
  <si>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</si>
  <si>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</si>
  <si>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</si>
  <si>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</si>
  <si>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</si>
  <si>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</si>
  <si>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</si>
  <si>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</si>
  <si>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</si>
  <si>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</si>
  <si>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</si>
  <si>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</si>
  <si>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</si>
  <si>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</si>
  <si>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</si>
  <si>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</si>
  <si>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</si>
  <si>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 xml:space="preserve">do Zarządzenia Nr </t>
  </si>
  <si>
    <t>Plan dotacji na 2022.</t>
  </si>
  <si>
    <t>Plan dotacji na 2022r.</t>
  </si>
  <si>
    <t>Plan wydatków na 2022r.</t>
  </si>
  <si>
    <t>Plan wydatków na 2022.</t>
  </si>
  <si>
    <t xml:space="preserve"> Plan dochodów na rok 2022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</si>
  <si>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</si>
  <si>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</si>
  <si>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</si>
  <si>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</si>
  <si>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</si>
  <si>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</si>
  <si>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</si>
  <si>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</si>
  <si>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</si>
  <si>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</si>
  <si>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</si>
  <si>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</si>
  <si>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</si>
  <si>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</si>
  <si>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</si>
  <si>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</si>
  <si>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</si>
  <si>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</si>
  <si>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</si>
  <si>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</si>
  <si>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</si>
  <si>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</si>
  <si>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</si>
  <si>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</si>
  <si>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</si>
  <si>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</si>
  <si>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</si>
  <si>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</si>
  <si>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>75404</t>
  </si>
  <si>
    <t>Komendy Wojewódzkie Policji</t>
  </si>
  <si>
    <t>Wpłaty jednostek na państwowy fundusz celowy</t>
  </si>
  <si>
    <t>do Zarządzenia Nr 162/21</t>
  </si>
  <si>
    <t>z dnia 17.11.2021</t>
  </si>
  <si>
    <t xml:space="preserve">Pozostała działalność /Miejski Plan Adaprtacji </t>
  </si>
  <si>
    <t>do Zmiany Klimatu/</t>
  </si>
  <si>
    <t>inwestycyjnych zwiazanych z przeciwdziałaniem COVID-19</t>
  </si>
  <si>
    <t>Dotacje celowe z budzetu na finansowanie lub dofinans.</t>
  </si>
  <si>
    <t>innych jednostek sektora finansów publicznych</t>
  </si>
  <si>
    <t xml:space="preserve">kosztów realizacji inwestycji i zakupów inwestycyjnych </t>
  </si>
  <si>
    <t xml:space="preserve">Dotacja celowa z budżetu dla pozostałych jednostek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</si>
</sst>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7"/>
  <sheetViews>
    <sheetView workbookViewId="0" topLeftCell="A1">
      <selection activeCell="G3" sqref="G3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6" customWidth="1"/>
    <col min="6" max="6" width="6.625" style="0" customWidth="1"/>
    <col min="7" max="7" width="22.125" style="76" bestFit="1" customWidth="1"/>
    <col min="9" max="9" width="11.75390625" style="0" bestFit="1" customWidth="1"/>
  </cols>
  <sheetData>
    <row r="1" ht="12.75">
      <c r="E1" s="76" t="s">
        <v>168</v>
      </c>
    </row>
    <row r="2" spans="4:7" ht="12.75">
      <c r="D2" s="7" t="s">
        <v>570</v>
      </c>
      <c r="E2" s="76" t="s">
        <v>608</v>
      </c>
      <c r="G2" s="76">
        <f>E6+E74+E87+E153+E175+E243+E259+E319+E380+E577+E617+E660+E704+E752+E805+E860+E907+E460+E486+E288</f>
        <v>50739018</v>
      </c>
    </row>
    <row r="3" spans="4:5" ht="12.75">
      <c r="D3" s="6" t="s">
        <v>6</v>
      </c>
      <c r="E3" s="76" t="s">
        <v>189</v>
      </c>
    </row>
    <row r="4" spans="4:5" ht="12.75">
      <c r="D4" s="6"/>
      <c r="E4" s="76" t="s">
        <v>609</v>
      </c>
    </row>
    <row r="5" spans="1:7" ht="12.75">
      <c r="A5" s="1" t="s">
        <v>0</v>
      </c>
      <c r="B5" s="1" t="s">
        <v>7</v>
      </c>
      <c r="C5" s="1" t="s">
        <v>8</v>
      </c>
      <c r="D5" s="1" t="s">
        <v>9</v>
      </c>
      <c r="E5" s="79" t="s">
        <v>152</v>
      </c>
      <c r="G5" s="91">
        <f>G2+'Plan 2022r'!F2</f>
        <v>124339851.98</v>
      </c>
    </row>
    <row r="6" spans="1:5" ht="12.75">
      <c r="A6" s="7">
        <v>801</v>
      </c>
      <c r="B6" s="7"/>
      <c r="C6" s="7"/>
      <c r="D6" s="5" t="s">
        <v>15</v>
      </c>
      <c r="E6" s="91">
        <f>SUM(E7+E42+E47+E59+E28)</f>
        <v>7777196</v>
      </c>
    </row>
    <row r="7" spans="1:7" s="5" customFormat="1" ht="12.75">
      <c r="A7" s="7"/>
      <c r="B7" s="7">
        <v>80101</v>
      </c>
      <c r="C7" s="7"/>
      <c r="D7" s="5" t="s">
        <v>2</v>
      </c>
      <c r="E7" s="91">
        <f>SUM(E8:E27)</f>
        <v>6582926</v>
      </c>
      <c r="G7" s="91"/>
    </row>
    <row r="8" spans="3:9" ht="12.75">
      <c r="C8" s="6">
        <v>3020</v>
      </c>
      <c r="D8" t="s">
        <v>51</v>
      </c>
      <c r="E8" s="76">
        <v>40000</v>
      </c>
      <c r="G8" s="92"/>
      <c r="I8" s="76"/>
    </row>
    <row r="9" spans="3:9" ht="12.75">
      <c r="C9" s="6">
        <v>4010</v>
      </c>
      <c r="D9" t="s">
        <v>52</v>
      </c>
      <c r="E9" s="76">
        <v>821198</v>
      </c>
      <c r="G9" s="92">
        <f>E7+E88+E176</f>
        <v>20592749</v>
      </c>
      <c r="I9" s="76"/>
    </row>
    <row r="10" spans="3:9" ht="12.75">
      <c r="C10" s="6">
        <v>4040</v>
      </c>
      <c r="D10" t="s">
        <v>53</v>
      </c>
      <c r="E10" s="76">
        <v>74100</v>
      </c>
      <c r="G10" s="92"/>
      <c r="I10" s="76"/>
    </row>
    <row r="11" spans="3:9" ht="12.75">
      <c r="C11" s="6">
        <v>4110</v>
      </c>
      <c r="D11" t="s">
        <v>54</v>
      </c>
      <c r="E11" s="76">
        <v>929829</v>
      </c>
      <c r="G11" s="92"/>
      <c r="I11" s="76"/>
    </row>
    <row r="12" spans="3:9" ht="12.75">
      <c r="C12" s="6">
        <v>4120</v>
      </c>
      <c r="D12" t="s">
        <v>545</v>
      </c>
      <c r="E12" s="76">
        <v>132524</v>
      </c>
      <c r="G12" s="92"/>
      <c r="I12" s="76"/>
    </row>
    <row r="13" spans="3:9" ht="12.75">
      <c r="C13" s="6">
        <v>4170</v>
      </c>
      <c r="D13" t="s">
        <v>248</v>
      </c>
      <c r="E13" s="76">
        <v>20000</v>
      </c>
      <c r="G13" s="92"/>
      <c r="I13" s="76"/>
    </row>
    <row r="14" spans="3:9" ht="12.75">
      <c r="C14" s="6">
        <v>4210</v>
      </c>
      <c r="D14" t="s">
        <v>57</v>
      </c>
      <c r="E14" s="76">
        <v>60000</v>
      </c>
      <c r="G14" s="92"/>
      <c r="I14" s="76"/>
    </row>
    <row r="15" spans="3:7" ht="12.75">
      <c r="C15" s="6">
        <v>4240</v>
      </c>
      <c r="D15" t="s">
        <v>437</v>
      </c>
      <c r="E15" s="76">
        <v>22000</v>
      </c>
      <c r="G15" s="92"/>
    </row>
    <row r="16" spans="3:7" ht="12.75">
      <c r="C16" s="6">
        <v>4260</v>
      </c>
      <c r="D16" t="s">
        <v>58</v>
      </c>
      <c r="E16" s="76">
        <v>270000</v>
      </c>
      <c r="G16" s="92"/>
    </row>
    <row r="17" spans="3:7" ht="12.75">
      <c r="C17" s="6">
        <v>4270</v>
      </c>
      <c r="D17" t="s">
        <v>59</v>
      </c>
      <c r="E17" s="76">
        <v>24000</v>
      </c>
      <c r="G17" s="92"/>
    </row>
    <row r="18" spans="3:7" ht="12.75">
      <c r="C18" s="6">
        <v>4280</v>
      </c>
      <c r="D18" t="s">
        <v>270</v>
      </c>
      <c r="E18" s="76">
        <v>6000</v>
      </c>
      <c r="G18" s="92"/>
    </row>
    <row r="19" spans="3:7" ht="12.75">
      <c r="C19" s="6">
        <v>4300</v>
      </c>
      <c r="D19" t="s">
        <v>60</v>
      </c>
      <c r="E19" s="76">
        <v>110000</v>
      </c>
      <c r="G19" s="92"/>
    </row>
    <row r="20" spans="3:7" ht="12.75">
      <c r="C20" s="6">
        <v>4360</v>
      </c>
      <c r="D20" t="s">
        <v>344</v>
      </c>
      <c r="E20" s="76">
        <v>15000</v>
      </c>
      <c r="G20" s="92"/>
    </row>
    <row r="21" spans="3:7" ht="12.75">
      <c r="C21" s="6">
        <v>4410</v>
      </c>
      <c r="D21" t="s">
        <v>61</v>
      </c>
      <c r="E21" s="76">
        <v>3600</v>
      </c>
      <c r="G21" s="92"/>
    </row>
    <row r="22" spans="3:7" ht="12.75">
      <c r="C22" s="6">
        <v>4430</v>
      </c>
      <c r="D22" t="s">
        <v>62</v>
      </c>
      <c r="E22" s="76">
        <v>9000</v>
      </c>
      <c r="G22" s="92"/>
    </row>
    <row r="23" spans="3:7" ht="12.75">
      <c r="C23" s="6">
        <v>4440</v>
      </c>
      <c r="D23" t="s">
        <v>63</v>
      </c>
      <c r="E23" s="76">
        <v>203402</v>
      </c>
      <c r="G23" s="92"/>
    </row>
    <row r="24" spans="3:7" ht="12.75">
      <c r="C24" s="6">
        <v>4700</v>
      </c>
      <c r="D24" t="s">
        <v>310</v>
      </c>
      <c r="E24" s="76">
        <v>1000</v>
      </c>
      <c r="G24" s="92"/>
    </row>
    <row r="25" spans="3:7" ht="12.75">
      <c r="C25" s="6">
        <v>4710</v>
      </c>
      <c r="D25" t="s">
        <v>532</v>
      </c>
      <c r="E25" s="76">
        <v>15000</v>
      </c>
      <c r="G25" s="92"/>
    </row>
    <row r="26" spans="3:7" ht="12.75">
      <c r="C26" s="6">
        <v>4790</v>
      </c>
      <c r="D26" t="s">
        <v>578</v>
      </c>
      <c r="E26" s="76">
        <v>3510983</v>
      </c>
      <c r="G26" s="92"/>
    </row>
    <row r="27" spans="3:7" ht="12.75">
      <c r="C27" s="6">
        <v>4800</v>
      </c>
      <c r="D27" t="s">
        <v>579</v>
      </c>
      <c r="E27" s="76">
        <v>315290</v>
      </c>
      <c r="G27" s="92"/>
    </row>
    <row r="28" spans="2:7" ht="12.75">
      <c r="B28" s="59">
        <v>80107</v>
      </c>
      <c r="C28" s="59"/>
      <c r="D28" s="58" t="s">
        <v>65</v>
      </c>
      <c r="E28" s="93">
        <f>SUM(E29:E40)</f>
        <v>347475</v>
      </c>
      <c r="G28" s="92">
        <f>E28+E109+E198</f>
        <v>1100759</v>
      </c>
    </row>
    <row r="29" spans="3:7" ht="12.75">
      <c r="C29" s="6">
        <v>3020</v>
      </c>
      <c r="D29" t="s">
        <v>51</v>
      </c>
      <c r="E29" s="76">
        <v>2170</v>
      </c>
      <c r="G29" s="92"/>
    </row>
    <row r="30" spans="3:7" ht="12.75">
      <c r="C30" s="6">
        <v>4110</v>
      </c>
      <c r="D30" t="s">
        <v>54</v>
      </c>
      <c r="E30" s="76">
        <v>42303</v>
      </c>
      <c r="G30" s="92"/>
    </row>
    <row r="31" spans="3:7" ht="12.75">
      <c r="C31" s="6">
        <v>4120</v>
      </c>
      <c r="D31" t="s">
        <v>582</v>
      </c>
      <c r="E31" s="76">
        <v>6030</v>
      </c>
      <c r="G31" s="92"/>
    </row>
    <row r="32" spans="3:7" ht="12.75">
      <c r="C32" s="6">
        <v>4210</v>
      </c>
      <c r="D32" t="s">
        <v>57</v>
      </c>
      <c r="E32" s="76">
        <v>4800</v>
      </c>
      <c r="G32" s="92"/>
    </row>
    <row r="33" spans="3:7" ht="12.75">
      <c r="C33" s="6">
        <v>4240</v>
      </c>
      <c r="D33" t="s">
        <v>583</v>
      </c>
      <c r="E33" s="76">
        <v>2000</v>
      </c>
      <c r="G33" s="92"/>
    </row>
    <row r="34" spans="3:7" ht="12.75">
      <c r="C34" s="6">
        <v>4260</v>
      </c>
      <c r="D34" t="s">
        <v>58</v>
      </c>
      <c r="E34" s="76">
        <v>30000</v>
      </c>
      <c r="G34" s="92"/>
    </row>
    <row r="35" spans="3:7" ht="12.75">
      <c r="C35" s="6">
        <v>4270</v>
      </c>
      <c r="D35" t="s">
        <v>59</v>
      </c>
      <c r="E35" s="76">
        <v>800</v>
      </c>
      <c r="G35" s="92"/>
    </row>
    <row r="36" spans="3:7" ht="12.75">
      <c r="C36" s="6">
        <v>4300</v>
      </c>
      <c r="D36" t="s">
        <v>60</v>
      </c>
      <c r="E36" s="76">
        <v>1200</v>
      </c>
      <c r="G36" s="92"/>
    </row>
    <row r="37" spans="3:7" ht="12.75">
      <c r="C37" s="6">
        <v>4440</v>
      </c>
      <c r="D37" t="s">
        <v>63</v>
      </c>
      <c r="E37" s="76">
        <v>11083</v>
      </c>
      <c r="G37" s="92"/>
    </row>
    <row r="38" spans="3:7" ht="12.75">
      <c r="C38" s="6">
        <v>4710</v>
      </c>
      <c r="D38" t="s">
        <v>584</v>
      </c>
      <c r="E38" s="76">
        <v>1000</v>
      </c>
      <c r="G38" s="92"/>
    </row>
    <row r="39" spans="3:7" ht="12.75">
      <c r="C39" s="6">
        <v>4790</v>
      </c>
      <c r="D39" t="s">
        <v>580</v>
      </c>
      <c r="E39" s="76">
        <v>222729</v>
      </c>
      <c r="G39" s="92"/>
    </row>
    <row r="40" spans="3:7" ht="12.75">
      <c r="C40" s="6">
        <v>4800</v>
      </c>
      <c r="D40" t="s">
        <v>581</v>
      </c>
      <c r="E40" s="76">
        <v>23360</v>
      </c>
      <c r="G40" s="92"/>
    </row>
    <row r="41" ht="12.75">
      <c r="G41" s="92"/>
    </row>
    <row r="42" spans="2:7" ht="12.75">
      <c r="B42" s="7">
        <v>80146</v>
      </c>
      <c r="C42" s="7"/>
      <c r="D42" s="5" t="s">
        <v>182</v>
      </c>
      <c r="E42" s="91">
        <f>SUM(E43:E46)</f>
        <v>31814</v>
      </c>
      <c r="G42" s="76">
        <f>E42+E123+E212+E686+E775+E828+E885+E930+E727</f>
        <v>146840</v>
      </c>
    </row>
    <row r="43" spans="2:5" ht="12.75">
      <c r="B43" s="7"/>
      <c r="C43" s="6">
        <v>4210</v>
      </c>
      <c r="D43" t="s">
        <v>57</v>
      </c>
      <c r="E43" s="115">
        <v>6000</v>
      </c>
    </row>
    <row r="44" spans="2:5" ht="12.75">
      <c r="B44" s="7"/>
      <c r="C44" s="6">
        <v>4300</v>
      </c>
      <c r="D44" t="s">
        <v>60</v>
      </c>
      <c r="E44" s="115">
        <v>4690</v>
      </c>
    </row>
    <row r="45" spans="3:5" ht="12.75">
      <c r="C45" s="6">
        <v>4410</v>
      </c>
      <c r="D45" t="s">
        <v>61</v>
      </c>
      <c r="E45" s="76">
        <v>2124</v>
      </c>
    </row>
    <row r="46" spans="3:5" ht="12.75">
      <c r="C46" s="6">
        <v>4700</v>
      </c>
      <c r="D46" t="s">
        <v>310</v>
      </c>
      <c r="E46" s="76">
        <v>19000</v>
      </c>
    </row>
    <row r="47" spans="2:5" ht="12.75">
      <c r="B47" s="59">
        <v>80148</v>
      </c>
      <c r="C47" s="59"/>
      <c r="D47" s="58" t="s">
        <v>350</v>
      </c>
      <c r="E47" s="93">
        <f>SUM(E48:E58)</f>
        <v>475417</v>
      </c>
    </row>
    <row r="48" spans="2:5" ht="12.75">
      <c r="B48" s="59"/>
      <c r="C48" s="6">
        <v>3020</v>
      </c>
      <c r="D48" t="s">
        <v>51</v>
      </c>
      <c r="E48" s="115">
        <v>8500</v>
      </c>
    </row>
    <row r="49" spans="3:5" ht="12.75">
      <c r="C49" s="6">
        <v>4010</v>
      </c>
      <c r="D49" t="s">
        <v>52</v>
      </c>
      <c r="E49" s="115">
        <v>350104</v>
      </c>
    </row>
    <row r="50" spans="3:7" ht="12.75">
      <c r="C50" s="6">
        <v>4040</v>
      </c>
      <c r="D50" t="s">
        <v>53</v>
      </c>
      <c r="E50" s="115">
        <v>23500</v>
      </c>
      <c r="G50" s="76">
        <f>E47+E128++E217</f>
        <v>1387332</v>
      </c>
    </row>
    <row r="51" spans="3:5" ht="12.75">
      <c r="C51" s="6">
        <v>4110</v>
      </c>
      <c r="D51" t="s">
        <v>54</v>
      </c>
      <c r="E51" s="115">
        <v>57304</v>
      </c>
    </row>
    <row r="52" spans="3:5" ht="12.75">
      <c r="C52" s="6">
        <v>4120</v>
      </c>
      <c r="D52" t="s">
        <v>545</v>
      </c>
      <c r="E52" s="115">
        <v>8168</v>
      </c>
    </row>
    <row r="53" spans="3:5" ht="12.75">
      <c r="C53" s="6">
        <v>4210</v>
      </c>
      <c r="D53" t="s">
        <v>57</v>
      </c>
      <c r="E53" s="115">
        <v>4800</v>
      </c>
    </row>
    <row r="54" spans="3:5" ht="12.75">
      <c r="C54" s="6">
        <v>4260</v>
      </c>
      <c r="D54" t="s">
        <v>58</v>
      </c>
      <c r="E54" s="115">
        <v>8000</v>
      </c>
    </row>
    <row r="55" spans="3:5" ht="12.75">
      <c r="C55" s="6">
        <v>4270</v>
      </c>
      <c r="D55" t="s">
        <v>59</v>
      </c>
      <c r="E55" s="115">
        <v>1200</v>
      </c>
    </row>
    <row r="56" spans="3:5" ht="12.75">
      <c r="C56" s="6">
        <v>4300</v>
      </c>
      <c r="D56" t="s">
        <v>60</v>
      </c>
      <c r="E56" s="115">
        <v>1200</v>
      </c>
    </row>
    <row r="57" spans="3:5" ht="12.75">
      <c r="C57" s="6">
        <v>4440</v>
      </c>
      <c r="D57" t="s">
        <v>63</v>
      </c>
      <c r="E57" s="115">
        <v>11641</v>
      </c>
    </row>
    <row r="58" spans="3:5" ht="12.75">
      <c r="C58" s="6">
        <v>4710</v>
      </c>
      <c r="D58" t="s">
        <v>532</v>
      </c>
      <c r="E58" s="115">
        <v>1000</v>
      </c>
    </row>
    <row r="59" spans="2:7" ht="12.75">
      <c r="B59" s="59">
        <v>80150</v>
      </c>
      <c r="C59" s="59"/>
      <c r="D59" s="126" t="s">
        <v>438</v>
      </c>
      <c r="E59" s="93">
        <f>SUM(E63:E72)</f>
        <v>339564</v>
      </c>
      <c r="G59" s="76">
        <f>E59+E140+E229</f>
        <v>1277050</v>
      </c>
    </row>
    <row r="60" ht="12.75">
      <c r="D60" s="126" t="s">
        <v>441</v>
      </c>
    </row>
    <row r="61" ht="12.75">
      <c r="D61" s="126" t="s">
        <v>442</v>
      </c>
    </row>
    <row r="62" ht="12.75">
      <c r="D62" s="128" t="s">
        <v>443</v>
      </c>
    </row>
    <row r="63" spans="3:5" ht="12.75">
      <c r="C63" s="6">
        <v>3020</v>
      </c>
      <c r="D63" t="s">
        <v>51</v>
      </c>
      <c r="E63" s="76">
        <v>2190</v>
      </c>
    </row>
    <row r="64" spans="3:5" ht="12.75">
      <c r="C64" s="6">
        <v>4110</v>
      </c>
      <c r="D64" t="s">
        <v>54</v>
      </c>
      <c r="E64" s="76">
        <v>43381</v>
      </c>
    </row>
    <row r="65" spans="3:5" ht="12.75">
      <c r="C65" s="6">
        <v>4120</v>
      </c>
      <c r="D65" t="s">
        <v>545</v>
      </c>
      <c r="E65" s="76">
        <v>6183</v>
      </c>
    </row>
    <row r="66" spans="3:5" ht="12.75">
      <c r="C66" s="6">
        <v>4210</v>
      </c>
      <c r="D66" t="s">
        <v>57</v>
      </c>
      <c r="E66" s="76">
        <v>6687</v>
      </c>
    </row>
    <row r="67" spans="3:5" ht="12.75">
      <c r="C67" s="6">
        <v>4240</v>
      </c>
      <c r="D67" t="s">
        <v>437</v>
      </c>
      <c r="E67" s="76">
        <v>2000</v>
      </c>
    </row>
    <row r="68" spans="3:5" ht="12.75">
      <c r="C68" s="6">
        <v>4270</v>
      </c>
      <c r="D68" t="s">
        <v>59</v>
      </c>
      <c r="E68" s="76">
        <v>1500</v>
      </c>
    </row>
    <row r="69" spans="3:5" ht="12.75">
      <c r="C69" s="6">
        <v>4440</v>
      </c>
      <c r="D69" t="s">
        <v>63</v>
      </c>
      <c r="E69" s="76">
        <v>10266</v>
      </c>
    </row>
    <row r="70" spans="3:5" ht="12.75">
      <c r="C70" s="6">
        <v>4710</v>
      </c>
      <c r="D70" t="s">
        <v>532</v>
      </c>
      <c r="E70" s="76">
        <v>1000</v>
      </c>
    </row>
    <row r="71" spans="3:5" ht="12.75">
      <c r="C71" s="6">
        <v>4790</v>
      </c>
      <c r="D71" t="s">
        <v>580</v>
      </c>
      <c r="E71" s="76">
        <v>243007</v>
      </c>
    </row>
    <row r="72" spans="3:5" ht="12.75">
      <c r="C72" s="6">
        <v>4800</v>
      </c>
      <c r="D72" t="s">
        <v>581</v>
      </c>
      <c r="E72" s="76">
        <v>23350</v>
      </c>
    </row>
    <row r="74" spans="1:5" ht="12.75">
      <c r="A74" s="7">
        <v>854</v>
      </c>
      <c r="B74" s="7"/>
      <c r="C74" s="7"/>
      <c r="D74" s="5" t="s">
        <v>64</v>
      </c>
      <c r="E74" s="91">
        <f>SUM(E75)</f>
        <v>103800</v>
      </c>
    </row>
    <row r="75" spans="1:7" s="58" customFormat="1" ht="12.75">
      <c r="A75" s="59"/>
      <c r="B75" s="59">
        <v>85416</v>
      </c>
      <c r="C75" s="59"/>
      <c r="D75" s="58" t="s">
        <v>495</v>
      </c>
      <c r="E75" s="93">
        <f>SUM(E76:E76)</f>
        <v>103800</v>
      </c>
      <c r="G75" s="93">
        <f>E75+E154+E244</f>
        <v>241800</v>
      </c>
    </row>
    <row r="76" spans="3:5" ht="12.75">
      <c r="C76" s="6">
        <v>3240</v>
      </c>
      <c r="D76" s="60" t="s">
        <v>247</v>
      </c>
      <c r="E76" s="76">
        <v>103800</v>
      </c>
    </row>
    <row r="77" ht="12.75">
      <c r="D77" s="60"/>
    </row>
    <row r="78" ht="12.75">
      <c r="D78" s="60"/>
    </row>
    <row r="79" ht="13.5" customHeight="1">
      <c r="D79" s="58"/>
    </row>
    <row r="80" ht="13.5" customHeight="1"/>
    <row r="81" ht="13.5" customHeight="1">
      <c r="D81" s="58"/>
    </row>
    <row r="82" ht="12.75">
      <c r="E82" s="76" t="s">
        <v>249</v>
      </c>
    </row>
    <row r="83" spans="4:5" ht="12.75">
      <c r="D83" s="7" t="s">
        <v>570</v>
      </c>
      <c r="E83" s="76" t="s">
        <v>608</v>
      </c>
    </row>
    <row r="84" spans="4:5" ht="12.75">
      <c r="D84" s="6" t="s">
        <v>11</v>
      </c>
      <c r="E84" s="76" t="s">
        <v>189</v>
      </c>
    </row>
    <row r="85" spans="4:5" ht="12.75">
      <c r="D85" s="6"/>
      <c r="E85" s="76" t="s">
        <v>609</v>
      </c>
    </row>
    <row r="86" spans="1:5" ht="12.75">
      <c r="A86" s="1" t="s">
        <v>0</v>
      </c>
      <c r="B86" s="1" t="s">
        <v>7</v>
      </c>
      <c r="C86" s="1" t="s">
        <v>8</v>
      </c>
      <c r="D86" s="1" t="s">
        <v>9</v>
      </c>
      <c r="E86" s="79" t="s">
        <v>152</v>
      </c>
    </row>
    <row r="87" spans="1:5" ht="12.75">
      <c r="A87" s="7">
        <v>801</v>
      </c>
      <c r="B87" s="7"/>
      <c r="C87" s="7"/>
      <c r="D87" s="5" t="s">
        <v>15</v>
      </c>
      <c r="E87" s="91">
        <f>SUM(E88+E123+E128+E140+E109)</f>
        <v>6014310</v>
      </c>
    </row>
    <row r="88" spans="1:7" s="5" customFormat="1" ht="12.75">
      <c r="A88" s="7"/>
      <c r="B88" s="7">
        <v>80101</v>
      </c>
      <c r="C88" s="7"/>
      <c r="D88" s="5" t="s">
        <v>2</v>
      </c>
      <c r="E88" s="91">
        <f>SUM(E89:E108)</f>
        <v>5052618</v>
      </c>
      <c r="G88" s="91"/>
    </row>
    <row r="89" spans="3:5" ht="12.75">
      <c r="C89" s="6">
        <v>3020</v>
      </c>
      <c r="D89" t="s">
        <v>51</v>
      </c>
      <c r="E89" s="76">
        <v>35000</v>
      </c>
    </row>
    <row r="90" spans="3:5" ht="12.75">
      <c r="C90" s="6">
        <v>4010</v>
      </c>
      <c r="D90" t="s">
        <v>52</v>
      </c>
      <c r="E90" s="76">
        <v>432042</v>
      </c>
    </row>
    <row r="91" spans="3:5" ht="12.75">
      <c r="C91" s="6">
        <v>4040</v>
      </c>
      <c r="D91" t="s">
        <v>53</v>
      </c>
      <c r="E91" s="76">
        <v>32000</v>
      </c>
    </row>
    <row r="92" spans="3:5" ht="12.75">
      <c r="C92" s="6">
        <v>4110</v>
      </c>
      <c r="D92" t="s">
        <v>54</v>
      </c>
      <c r="E92" s="76">
        <v>752000</v>
      </c>
    </row>
    <row r="93" spans="3:5" ht="12.75">
      <c r="C93" s="6">
        <v>4120</v>
      </c>
      <c r="D93" t="s">
        <v>545</v>
      </c>
      <c r="E93" s="76">
        <v>107000</v>
      </c>
    </row>
    <row r="94" spans="3:5" ht="12.75">
      <c r="C94" s="6">
        <v>4170</v>
      </c>
      <c r="D94" t="s">
        <v>248</v>
      </c>
      <c r="E94" s="76">
        <v>15000</v>
      </c>
    </row>
    <row r="95" spans="3:5" ht="12.75">
      <c r="C95" s="6">
        <v>4210</v>
      </c>
      <c r="D95" t="s">
        <v>57</v>
      </c>
      <c r="E95" s="76">
        <v>40000</v>
      </c>
    </row>
    <row r="96" spans="3:5" ht="12.75">
      <c r="C96" s="6">
        <v>4240</v>
      </c>
      <c r="D96" t="s">
        <v>437</v>
      </c>
      <c r="E96" s="76">
        <v>16000</v>
      </c>
    </row>
    <row r="97" spans="3:5" ht="12.75">
      <c r="C97" s="6">
        <v>4260</v>
      </c>
      <c r="D97" t="s">
        <v>58</v>
      </c>
      <c r="E97" s="76">
        <v>190000</v>
      </c>
    </row>
    <row r="98" spans="3:5" ht="12.75">
      <c r="C98" s="6">
        <v>4270</v>
      </c>
      <c r="D98" t="s">
        <v>59</v>
      </c>
      <c r="E98" s="76">
        <v>12000</v>
      </c>
    </row>
    <row r="99" spans="3:5" ht="12.75">
      <c r="C99" s="6">
        <v>4280</v>
      </c>
      <c r="D99" t="s">
        <v>270</v>
      </c>
      <c r="E99" s="76">
        <v>3000</v>
      </c>
    </row>
    <row r="100" spans="3:5" ht="12.75">
      <c r="C100" s="6">
        <v>4300</v>
      </c>
      <c r="D100" t="s">
        <v>60</v>
      </c>
      <c r="E100" s="76">
        <v>60000</v>
      </c>
    </row>
    <row r="101" spans="3:5" ht="12.75">
      <c r="C101" s="6">
        <v>4360</v>
      </c>
      <c r="D101" t="s">
        <v>344</v>
      </c>
      <c r="E101" s="76">
        <v>9000</v>
      </c>
    </row>
    <row r="102" spans="3:5" ht="12.75">
      <c r="C102" s="6">
        <v>4410</v>
      </c>
      <c r="D102" t="s">
        <v>61</v>
      </c>
      <c r="E102" s="76">
        <v>1800</v>
      </c>
    </row>
    <row r="103" spans="3:5" ht="12.75">
      <c r="C103" s="6">
        <v>4430</v>
      </c>
      <c r="D103" t="s">
        <v>62</v>
      </c>
      <c r="E103" s="76">
        <v>5500</v>
      </c>
    </row>
    <row r="104" spans="3:5" ht="12.75">
      <c r="C104" s="6">
        <v>4440</v>
      </c>
      <c r="D104" t="s">
        <v>63</v>
      </c>
      <c r="E104" s="76">
        <v>155336</v>
      </c>
    </row>
    <row r="105" spans="3:5" ht="12.75">
      <c r="C105" s="6">
        <v>4700</v>
      </c>
      <c r="D105" t="s">
        <v>309</v>
      </c>
      <c r="E105" s="76">
        <v>1000</v>
      </c>
    </row>
    <row r="106" spans="1:7" ht="12.75">
      <c r="A106"/>
      <c r="C106" s="6">
        <v>4710</v>
      </c>
      <c r="D106" t="s">
        <v>532</v>
      </c>
      <c r="E106" s="76">
        <v>8000</v>
      </c>
      <c r="G106"/>
    </row>
    <row r="107" spans="1:7" ht="12.75">
      <c r="A107"/>
      <c r="C107" s="6">
        <v>4790</v>
      </c>
      <c r="D107" t="s">
        <v>578</v>
      </c>
      <c r="E107" s="76">
        <v>2907940</v>
      </c>
      <c r="G107"/>
    </row>
    <row r="108" spans="1:7" ht="12.75">
      <c r="A108"/>
      <c r="C108" s="52">
        <v>4800</v>
      </c>
      <c r="D108" s="12" t="s">
        <v>579</v>
      </c>
      <c r="E108" s="76">
        <v>270000</v>
      </c>
      <c r="G108"/>
    </row>
    <row r="109" spans="1:7" ht="12.75">
      <c r="A109"/>
      <c r="B109" s="59">
        <v>80107</v>
      </c>
      <c r="C109" s="59"/>
      <c r="D109" s="58" t="s">
        <v>65</v>
      </c>
      <c r="E109" s="93">
        <f>SUM(E110:E121)</f>
        <v>304443</v>
      </c>
      <c r="G109"/>
    </row>
    <row r="110" spans="1:7" ht="12.75">
      <c r="A110"/>
      <c r="C110" s="6">
        <v>3020</v>
      </c>
      <c r="D110" t="s">
        <v>51</v>
      </c>
      <c r="E110" s="76">
        <v>580</v>
      </c>
      <c r="G110"/>
    </row>
    <row r="111" spans="1:7" ht="12.75">
      <c r="A111"/>
      <c r="C111" s="6">
        <v>4110</v>
      </c>
      <c r="D111" t="s">
        <v>54</v>
      </c>
      <c r="E111" s="76">
        <v>36630</v>
      </c>
      <c r="G111"/>
    </row>
    <row r="112" spans="1:7" ht="12.75">
      <c r="A112"/>
      <c r="C112" s="6">
        <v>4120</v>
      </c>
      <c r="D112" t="s">
        <v>582</v>
      </c>
      <c r="E112" s="76">
        <v>5220</v>
      </c>
      <c r="G112"/>
    </row>
    <row r="113" spans="1:7" ht="12.75">
      <c r="A113"/>
      <c r="C113" s="6">
        <v>4210</v>
      </c>
      <c r="D113" t="s">
        <v>57</v>
      </c>
      <c r="E113" s="76">
        <v>2400</v>
      </c>
      <c r="G113"/>
    </row>
    <row r="114" spans="1:7" ht="12.75">
      <c r="A114"/>
      <c r="C114" s="6">
        <v>4240</v>
      </c>
      <c r="D114" t="s">
        <v>583</v>
      </c>
      <c r="E114" s="76">
        <v>1000</v>
      </c>
      <c r="G114"/>
    </row>
    <row r="115" spans="1:7" ht="12.75">
      <c r="A115"/>
      <c r="C115" s="6">
        <v>4260</v>
      </c>
      <c r="D115" t="s">
        <v>58</v>
      </c>
      <c r="E115" s="76">
        <v>15000</v>
      </c>
      <c r="G115"/>
    </row>
    <row r="116" spans="1:7" ht="12.75">
      <c r="A116"/>
      <c r="C116" s="6">
        <v>4270</v>
      </c>
      <c r="D116" t="s">
        <v>59</v>
      </c>
      <c r="E116" s="76">
        <v>400</v>
      </c>
      <c r="G116"/>
    </row>
    <row r="117" spans="1:7" ht="12.75">
      <c r="A117"/>
      <c r="C117" s="6">
        <v>4300</v>
      </c>
      <c r="D117" t="s">
        <v>60</v>
      </c>
      <c r="E117" s="76">
        <v>600</v>
      </c>
      <c r="G117"/>
    </row>
    <row r="118" spans="1:7" ht="12.75">
      <c r="A118"/>
      <c r="C118" s="6">
        <v>4440</v>
      </c>
      <c r="D118" t="s">
        <v>63</v>
      </c>
      <c r="E118" s="76">
        <v>12113</v>
      </c>
      <c r="G118"/>
    </row>
    <row r="119" spans="1:7" ht="12.75">
      <c r="A119"/>
      <c r="C119" s="6">
        <v>4710</v>
      </c>
      <c r="D119" t="s">
        <v>584</v>
      </c>
      <c r="E119" s="76">
        <v>500</v>
      </c>
      <c r="G119"/>
    </row>
    <row r="120" spans="1:7" ht="12.75">
      <c r="A120"/>
      <c r="C120" s="6">
        <v>4790</v>
      </c>
      <c r="D120" t="s">
        <v>580</v>
      </c>
      <c r="E120" s="76">
        <v>211000</v>
      </c>
      <c r="G120"/>
    </row>
    <row r="121" spans="1:7" ht="12.75">
      <c r="A121"/>
      <c r="C121" s="6">
        <v>4800</v>
      </c>
      <c r="D121" t="s">
        <v>581</v>
      </c>
      <c r="E121" s="76">
        <v>19000</v>
      </c>
      <c r="G121"/>
    </row>
    <row r="122" spans="1:7" ht="12.75">
      <c r="A122"/>
      <c r="C122" s="52"/>
      <c r="D122" s="12"/>
      <c r="G122"/>
    </row>
    <row r="123" spans="1:7" ht="12.75">
      <c r="A123"/>
      <c r="B123" s="7">
        <v>80146</v>
      </c>
      <c r="C123" s="7"/>
      <c r="D123" s="5" t="s">
        <v>182</v>
      </c>
      <c r="E123" s="91">
        <f>SUM(E124:E127)</f>
        <v>26427</v>
      </c>
      <c r="G123"/>
    </row>
    <row r="124" spans="1:7" ht="12.75">
      <c r="A124"/>
      <c r="B124" s="7"/>
      <c r="C124" s="6">
        <v>4210</v>
      </c>
      <c r="D124" t="s">
        <v>57</v>
      </c>
      <c r="E124" s="95">
        <v>6000</v>
      </c>
      <c r="G124"/>
    </row>
    <row r="125" spans="1:7" ht="12.75">
      <c r="A125"/>
      <c r="C125" s="6">
        <v>4300</v>
      </c>
      <c r="D125" t="s">
        <v>60</v>
      </c>
      <c r="E125" s="76">
        <v>3000</v>
      </c>
      <c r="G125"/>
    </row>
    <row r="126" spans="1:7" ht="12.75">
      <c r="A126"/>
      <c r="C126" s="6">
        <v>4410</v>
      </c>
      <c r="D126" t="s">
        <v>61</v>
      </c>
      <c r="E126" s="76">
        <v>2304</v>
      </c>
      <c r="G126"/>
    </row>
    <row r="127" spans="1:7" ht="12.75">
      <c r="A127"/>
      <c r="C127" s="6">
        <v>4700</v>
      </c>
      <c r="D127" t="s">
        <v>309</v>
      </c>
      <c r="E127" s="76">
        <v>15123</v>
      </c>
      <c r="G127"/>
    </row>
    <row r="128" spans="1:7" ht="12.75">
      <c r="A128"/>
      <c r="B128" s="59">
        <v>80148</v>
      </c>
      <c r="C128" s="59"/>
      <c r="D128" s="58" t="s">
        <v>350</v>
      </c>
      <c r="E128" s="93">
        <f>SUM(E129:E139)</f>
        <v>386778</v>
      </c>
      <c r="G128"/>
    </row>
    <row r="129" spans="1:7" ht="12.75">
      <c r="A129"/>
      <c r="B129" s="59"/>
      <c r="C129" s="6">
        <v>3020</v>
      </c>
      <c r="D129" t="s">
        <v>51</v>
      </c>
      <c r="E129" s="115">
        <v>3000</v>
      </c>
      <c r="G129"/>
    </row>
    <row r="130" spans="1:7" ht="12.75">
      <c r="A130"/>
      <c r="C130" s="6">
        <v>4010</v>
      </c>
      <c r="D130" t="s">
        <v>52</v>
      </c>
      <c r="E130" s="76">
        <v>297560</v>
      </c>
      <c r="G130"/>
    </row>
    <row r="131" spans="1:7" ht="12.75">
      <c r="A131"/>
      <c r="C131" s="6">
        <v>4040</v>
      </c>
      <c r="D131" t="s">
        <v>53</v>
      </c>
      <c r="E131" s="76">
        <v>19000</v>
      </c>
      <c r="G131"/>
    </row>
    <row r="132" spans="1:7" ht="12.75">
      <c r="A132"/>
      <c r="C132" s="6">
        <v>4110</v>
      </c>
      <c r="D132" t="s">
        <v>54</v>
      </c>
      <c r="E132" s="76">
        <v>42780</v>
      </c>
      <c r="G132"/>
    </row>
    <row r="133" spans="1:7" ht="12.75">
      <c r="A133"/>
      <c r="C133" s="6">
        <v>4120</v>
      </c>
      <c r="D133" t="s">
        <v>545</v>
      </c>
      <c r="E133" s="76">
        <v>6100</v>
      </c>
      <c r="G133"/>
    </row>
    <row r="134" spans="1:7" ht="12.75">
      <c r="A134"/>
      <c r="C134" s="6">
        <v>4210</v>
      </c>
      <c r="D134" t="s">
        <v>57</v>
      </c>
      <c r="E134" s="76">
        <v>2400</v>
      </c>
      <c r="G134"/>
    </row>
    <row r="135" spans="1:7" ht="12.75">
      <c r="A135"/>
      <c r="C135" s="6">
        <v>4260</v>
      </c>
      <c r="D135" t="s">
        <v>58</v>
      </c>
      <c r="E135" s="76">
        <v>4000</v>
      </c>
      <c r="G135"/>
    </row>
    <row r="136" spans="1:7" ht="12.75">
      <c r="A136"/>
      <c r="C136" s="6">
        <v>4270</v>
      </c>
      <c r="D136" t="s">
        <v>59</v>
      </c>
      <c r="E136" s="76">
        <v>600</v>
      </c>
      <c r="G136"/>
    </row>
    <row r="137" spans="1:7" ht="12.75">
      <c r="A137"/>
      <c r="C137" s="6">
        <v>4300</v>
      </c>
      <c r="D137" t="s">
        <v>60</v>
      </c>
      <c r="E137" s="76">
        <v>600</v>
      </c>
      <c r="G137"/>
    </row>
    <row r="138" spans="1:7" ht="12.75">
      <c r="A138"/>
      <c r="C138" s="6">
        <v>4440</v>
      </c>
      <c r="D138" t="s">
        <v>63</v>
      </c>
      <c r="E138" s="76">
        <v>10238</v>
      </c>
      <c r="G138"/>
    </row>
    <row r="139" spans="1:7" ht="12.75">
      <c r="A139"/>
      <c r="C139" s="6">
        <v>4710</v>
      </c>
      <c r="D139" t="s">
        <v>532</v>
      </c>
      <c r="E139" s="76">
        <v>500</v>
      </c>
      <c r="G139"/>
    </row>
    <row r="140" spans="1:7" ht="12.75">
      <c r="A140"/>
      <c r="B140" s="59">
        <v>80150</v>
      </c>
      <c r="C140" s="59"/>
      <c r="D140" s="126" t="s">
        <v>438</v>
      </c>
      <c r="E140" s="93">
        <f>SUM(E144:E151)</f>
        <v>244044</v>
      </c>
      <c r="G140"/>
    </row>
    <row r="141" spans="1:7" ht="12.75">
      <c r="A141"/>
      <c r="D141" s="126" t="s">
        <v>441</v>
      </c>
      <c r="G141"/>
    </row>
    <row r="142" spans="1:7" ht="12.75">
      <c r="A142"/>
      <c r="D142" s="126" t="s">
        <v>442</v>
      </c>
      <c r="G142"/>
    </row>
    <row r="143" spans="1:7" ht="12.75">
      <c r="A143"/>
      <c r="D143" s="128" t="s">
        <v>443</v>
      </c>
      <c r="G143"/>
    </row>
    <row r="144" spans="1:7" ht="12.75">
      <c r="A144"/>
      <c r="C144" s="6">
        <v>3020</v>
      </c>
      <c r="D144" t="s">
        <v>51</v>
      </c>
      <c r="E144" s="76">
        <v>550</v>
      </c>
      <c r="G144"/>
    </row>
    <row r="145" spans="3:5" ht="12.75">
      <c r="C145" s="6">
        <v>4110</v>
      </c>
      <c r="D145" t="s">
        <v>54</v>
      </c>
      <c r="E145" s="76">
        <v>33470</v>
      </c>
    </row>
    <row r="146" spans="3:5" ht="12.75">
      <c r="C146" s="6">
        <v>4120</v>
      </c>
      <c r="D146" t="s">
        <v>545</v>
      </c>
      <c r="E146" s="76">
        <v>4770</v>
      </c>
    </row>
    <row r="147" spans="3:5" ht="12.75">
      <c r="C147" s="6">
        <v>4240</v>
      </c>
      <c r="D147" t="s">
        <v>437</v>
      </c>
      <c r="E147" s="76">
        <v>1000</v>
      </c>
    </row>
    <row r="148" spans="3:5" ht="12.75">
      <c r="C148" s="6">
        <v>4440</v>
      </c>
      <c r="D148" t="s">
        <v>63</v>
      </c>
      <c r="E148" s="76">
        <v>9085</v>
      </c>
    </row>
    <row r="149" spans="3:5" ht="12.75">
      <c r="C149" s="6">
        <v>4710</v>
      </c>
      <c r="D149" t="s">
        <v>532</v>
      </c>
      <c r="E149" s="76">
        <v>500</v>
      </c>
    </row>
    <row r="150" spans="3:5" ht="12.75">
      <c r="C150" s="6">
        <v>4790</v>
      </c>
      <c r="D150" t="s">
        <v>580</v>
      </c>
      <c r="E150" s="76">
        <v>184469</v>
      </c>
    </row>
    <row r="151" spans="3:5" ht="12.75">
      <c r="C151" s="6">
        <v>4800</v>
      </c>
      <c r="D151" t="s">
        <v>581</v>
      </c>
      <c r="E151" s="76">
        <v>10200</v>
      </c>
    </row>
    <row r="153" spans="1:5" ht="12.75">
      <c r="A153" s="7">
        <v>854</v>
      </c>
      <c r="B153" s="7"/>
      <c r="C153" s="7"/>
      <c r="D153" s="5" t="s">
        <v>64</v>
      </c>
      <c r="E153" s="91">
        <f>SUM(E154)</f>
        <v>54600</v>
      </c>
    </row>
    <row r="154" spans="1:7" ht="12.75">
      <c r="A154"/>
      <c r="B154" s="59">
        <v>85416</v>
      </c>
      <c r="C154" s="59"/>
      <c r="D154" s="58" t="s">
        <v>495</v>
      </c>
      <c r="E154" s="93">
        <f>SUM(E155:E155)</f>
        <v>54600</v>
      </c>
      <c r="G154"/>
    </row>
    <row r="155" spans="1:7" ht="12.75">
      <c r="A155"/>
      <c r="C155" s="6">
        <v>3240</v>
      </c>
      <c r="D155" s="60" t="s">
        <v>247</v>
      </c>
      <c r="E155" s="76">
        <v>54600</v>
      </c>
      <c r="G155"/>
    </row>
    <row r="156" spans="1:7" ht="12.75">
      <c r="A156"/>
      <c r="D156" s="60"/>
      <c r="G156"/>
    </row>
    <row r="157" spans="1:7" ht="12.75">
      <c r="A157"/>
      <c r="D157" s="60"/>
      <c r="G157"/>
    </row>
    <row r="158" spans="1:7" ht="12.75">
      <c r="A158"/>
      <c r="D158" s="60"/>
      <c r="G158"/>
    </row>
    <row r="159" spans="1:7" ht="12.75">
      <c r="A159"/>
      <c r="D159" s="60"/>
      <c r="G159"/>
    </row>
    <row r="160" spans="1:7" ht="12.75">
      <c r="A160"/>
      <c r="D160" s="60"/>
      <c r="G160"/>
    </row>
    <row r="161" spans="1:7" ht="12.75">
      <c r="A161"/>
      <c r="D161" s="60"/>
      <c r="G161"/>
    </row>
    <row r="162" spans="1:7" ht="12.75">
      <c r="A162"/>
      <c r="D162" s="60"/>
      <c r="G162"/>
    </row>
    <row r="163" spans="1:7" ht="12.75">
      <c r="A163"/>
      <c r="D163" s="60"/>
      <c r="G163"/>
    </row>
    <row r="164" spans="1:7" ht="12.75">
      <c r="A164"/>
      <c r="D164" s="60"/>
      <c r="G164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70" ht="12.75">
      <c r="E170" s="76" t="s">
        <v>250</v>
      </c>
    </row>
    <row r="171" spans="4:5" ht="12.75">
      <c r="D171" s="7" t="s">
        <v>570</v>
      </c>
      <c r="E171" s="76" t="s">
        <v>608</v>
      </c>
    </row>
    <row r="172" spans="4:5" ht="12.75">
      <c r="D172" s="6" t="s">
        <v>12</v>
      </c>
      <c r="E172" s="76" t="s">
        <v>189</v>
      </c>
    </row>
    <row r="173" spans="4:5" ht="12.75">
      <c r="D173" s="6"/>
      <c r="E173" s="76" t="s">
        <v>609</v>
      </c>
    </row>
    <row r="174" spans="1:5" ht="12.75">
      <c r="A174" s="1" t="s">
        <v>0</v>
      </c>
      <c r="B174" s="1" t="s">
        <v>7</v>
      </c>
      <c r="C174" s="1" t="s">
        <v>8</v>
      </c>
      <c r="D174" s="1" t="s">
        <v>9</v>
      </c>
      <c r="E174" s="79" t="s">
        <v>10</v>
      </c>
    </row>
    <row r="175" spans="1:5" ht="12.75">
      <c r="A175" s="7">
        <v>801</v>
      </c>
      <c r="B175" s="7"/>
      <c r="C175" s="7"/>
      <c r="D175" s="5" t="s">
        <v>15</v>
      </c>
      <c r="E175" s="91">
        <f>SUM(E176+E212+E217+E229+E198)</f>
        <v>10670918</v>
      </c>
    </row>
    <row r="176" spans="1:7" s="5" customFormat="1" ht="12.75">
      <c r="A176" s="7"/>
      <c r="B176" s="7">
        <v>80101</v>
      </c>
      <c r="C176" s="7"/>
      <c r="D176" s="5" t="s">
        <v>2</v>
      </c>
      <c r="E176" s="91">
        <f>SUM(E177:E197)</f>
        <v>8957205</v>
      </c>
      <c r="G176" s="91"/>
    </row>
    <row r="177" spans="3:5" ht="12.75">
      <c r="C177" s="6">
        <v>3020</v>
      </c>
      <c r="D177" t="s">
        <v>51</v>
      </c>
      <c r="E177" s="76">
        <v>45000</v>
      </c>
    </row>
    <row r="178" spans="3:5" ht="12.75">
      <c r="C178" s="6">
        <v>4010</v>
      </c>
      <c r="D178" t="s">
        <v>52</v>
      </c>
      <c r="E178" s="76">
        <v>909692</v>
      </c>
    </row>
    <row r="179" spans="3:5" ht="12.75">
      <c r="C179" s="6">
        <v>4040</v>
      </c>
      <c r="D179" t="s">
        <v>53</v>
      </c>
      <c r="E179" s="76">
        <v>67750</v>
      </c>
    </row>
    <row r="180" spans="3:5" ht="12.75">
      <c r="C180" s="6">
        <v>4110</v>
      </c>
      <c r="D180" t="s">
        <v>54</v>
      </c>
      <c r="E180" s="76">
        <v>1213352</v>
      </c>
    </row>
    <row r="181" spans="1:7" ht="12.75">
      <c r="A181"/>
      <c r="B181"/>
      <c r="C181" s="6">
        <v>4120</v>
      </c>
      <c r="D181" t="s">
        <v>545</v>
      </c>
      <c r="E181" s="76">
        <v>175350</v>
      </c>
      <c r="G181"/>
    </row>
    <row r="182" spans="1:7" ht="12.75">
      <c r="A182"/>
      <c r="B182"/>
      <c r="C182" s="6">
        <v>4140</v>
      </c>
      <c r="D182" t="s">
        <v>306</v>
      </c>
      <c r="E182" s="76">
        <v>17000</v>
      </c>
      <c r="G182"/>
    </row>
    <row r="183" spans="1:7" ht="12.75">
      <c r="A183"/>
      <c r="B183"/>
      <c r="C183" s="6">
        <v>4170</v>
      </c>
      <c r="D183" t="s">
        <v>248</v>
      </c>
      <c r="E183" s="76">
        <v>25000</v>
      </c>
      <c r="G183"/>
    </row>
    <row r="184" spans="1:7" ht="12.75">
      <c r="A184"/>
      <c r="B184"/>
      <c r="C184" s="6">
        <v>4210</v>
      </c>
      <c r="D184" t="s">
        <v>57</v>
      </c>
      <c r="E184" s="76">
        <v>65000</v>
      </c>
      <c r="G184"/>
    </row>
    <row r="185" spans="1:7" ht="12.75">
      <c r="A185"/>
      <c r="B185"/>
      <c r="C185" s="6">
        <v>4240</v>
      </c>
      <c r="D185" t="s">
        <v>437</v>
      </c>
      <c r="E185" s="76">
        <v>22000</v>
      </c>
      <c r="G185"/>
    </row>
    <row r="186" spans="1:7" ht="12.75">
      <c r="A186"/>
      <c r="B186"/>
      <c r="C186" s="6">
        <v>4260</v>
      </c>
      <c r="D186" t="s">
        <v>58</v>
      </c>
      <c r="E186" s="76">
        <v>540000</v>
      </c>
      <c r="G186"/>
    </row>
    <row r="187" spans="1:7" ht="12.75">
      <c r="A187"/>
      <c r="B187"/>
      <c r="C187" s="6">
        <v>4270</v>
      </c>
      <c r="D187" t="s">
        <v>59</v>
      </c>
      <c r="E187" s="76">
        <v>24000</v>
      </c>
      <c r="G187"/>
    </row>
    <row r="188" spans="1:7" ht="12.75">
      <c r="A188"/>
      <c r="B188"/>
      <c r="C188" s="6">
        <v>4280</v>
      </c>
      <c r="D188" t="s">
        <v>270</v>
      </c>
      <c r="E188" s="76">
        <v>6000</v>
      </c>
      <c r="G188"/>
    </row>
    <row r="189" spans="1:7" ht="12.75">
      <c r="A189"/>
      <c r="B189"/>
      <c r="C189" s="6">
        <v>4300</v>
      </c>
      <c r="D189" t="s">
        <v>60</v>
      </c>
      <c r="E189" s="76">
        <v>110000</v>
      </c>
      <c r="G189"/>
    </row>
    <row r="190" spans="1:7" ht="12.75">
      <c r="A190"/>
      <c r="B190"/>
      <c r="C190" s="6">
        <v>4360</v>
      </c>
      <c r="D190" t="s">
        <v>344</v>
      </c>
      <c r="E190" s="76">
        <v>10000</v>
      </c>
      <c r="G190"/>
    </row>
    <row r="191" spans="1:7" ht="12.75">
      <c r="A191"/>
      <c r="B191"/>
      <c r="C191" s="6">
        <v>4410</v>
      </c>
      <c r="D191" t="s">
        <v>61</v>
      </c>
      <c r="E191" s="76">
        <v>3600</v>
      </c>
      <c r="G191"/>
    </row>
    <row r="192" spans="1:7" ht="12.75">
      <c r="A192"/>
      <c r="B192"/>
      <c r="C192" s="6">
        <v>4430</v>
      </c>
      <c r="D192" t="s">
        <v>62</v>
      </c>
      <c r="E192" s="76">
        <v>14000</v>
      </c>
      <c r="G192"/>
    </row>
    <row r="193" spans="1:7" ht="12.75">
      <c r="A193"/>
      <c r="B193"/>
      <c r="C193" s="6">
        <v>4440</v>
      </c>
      <c r="D193" t="s">
        <v>63</v>
      </c>
      <c r="E193" s="76">
        <v>268461</v>
      </c>
      <c r="G193"/>
    </row>
    <row r="194" spans="1:7" ht="12.75">
      <c r="A194"/>
      <c r="B194"/>
      <c r="C194" s="6">
        <v>4700</v>
      </c>
      <c r="D194" t="s">
        <v>309</v>
      </c>
      <c r="E194" s="76">
        <v>1000</v>
      </c>
      <c r="G194"/>
    </row>
    <row r="195" spans="1:7" ht="12.75">
      <c r="A195"/>
      <c r="B195"/>
      <c r="C195" s="6">
        <v>4710</v>
      </c>
      <c r="D195" t="s">
        <v>532</v>
      </c>
      <c r="E195" s="76">
        <v>30000</v>
      </c>
      <c r="G195"/>
    </row>
    <row r="196" spans="1:7" ht="12.75">
      <c r="A196"/>
      <c r="B196"/>
      <c r="C196" s="6">
        <v>4790</v>
      </c>
      <c r="D196" t="s">
        <v>578</v>
      </c>
      <c r="E196" s="76">
        <v>4968000</v>
      </c>
      <c r="G196"/>
    </row>
    <row r="197" spans="1:7" ht="12.75">
      <c r="A197"/>
      <c r="B197"/>
      <c r="C197" s="52">
        <v>4800</v>
      </c>
      <c r="D197" s="12" t="s">
        <v>579</v>
      </c>
      <c r="E197" s="76">
        <v>442000</v>
      </c>
      <c r="G197"/>
    </row>
    <row r="198" spans="1:7" ht="12.75">
      <c r="A198"/>
      <c r="B198" s="59">
        <v>80107</v>
      </c>
      <c r="C198" s="59"/>
      <c r="D198" s="58" t="s">
        <v>65</v>
      </c>
      <c r="E198" s="93">
        <f>SUM(E199:E210)</f>
        <v>448841</v>
      </c>
      <c r="G198"/>
    </row>
    <row r="199" spans="1:7" ht="12.75">
      <c r="A199"/>
      <c r="C199" s="6">
        <v>3020</v>
      </c>
      <c r="D199" t="s">
        <v>51</v>
      </c>
      <c r="E199" s="76">
        <v>1200</v>
      </c>
      <c r="G199"/>
    </row>
    <row r="200" spans="1:7" ht="12.75">
      <c r="A200"/>
      <c r="C200" s="6">
        <v>4110</v>
      </c>
      <c r="D200" t="s">
        <v>54</v>
      </c>
      <c r="E200" s="76">
        <v>54440</v>
      </c>
      <c r="G200"/>
    </row>
    <row r="201" spans="1:7" ht="12.75">
      <c r="A201"/>
      <c r="C201" s="6">
        <v>4120</v>
      </c>
      <c r="D201" t="s">
        <v>582</v>
      </c>
      <c r="E201" s="76">
        <v>7760</v>
      </c>
      <c r="G201"/>
    </row>
    <row r="202" spans="1:7" ht="12.75">
      <c r="A202"/>
      <c r="C202" s="6">
        <v>4210</v>
      </c>
      <c r="D202" t="s">
        <v>57</v>
      </c>
      <c r="E202" s="76">
        <v>4800</v>
      </c>
      <c r="G202"/>
    </row>
    <row r="203" spans="1:7" ht="12.75">
      <c r="A203"/>
      <c r="C203" s="6">
        <v>4240</v>
      </c>
      <c r="D203" t="s">
        <v>583</v>
      </c>
      <c r="E203" s="76">
        <v>2000</v>
      </c>
      <c r="G203"/>
    </row>
    <row r="204" spans="1:7" ht="12.75">
      <c r="A204"/>
      <c r="C204" s="6">
        <v>4260</v>
      </c>
      <c r="D204" t="s">
        <v>58</v>
      </c>
      <c r="E204" s="76">
        <v>36000</v>
      </c>
      <c r="G204"/>
    </row>
    <row r="205" spans="1:7" ht="12.75">
      <c r="A205"/>
      <c r="C205" s="6">
        <v>4270</v>
      </c>
      <c r="D205" t="s">
        <v>59</v>
      </c>
      <c r="E205" s="76">
        <v>800</v>
      </c>
      <c r="G205"/>
    </row>
    <row r="206" spans="1:7" ht="12.75">
      <c r="A206"/>
      <c r="C206" s="6">
        <v>4300</v>
      </c>
      <c r="D206" t="s">
        <v>60</v>
      </c>
      <c r="E206" s="76">
        <v>1200</v>
      </c>
      <c r="G206"/>
    </row>
    <row r="207" spans="1:7" ht="12.75">
      <c r="A207"/>
      <c r="C207" s="6">
        <v>4440</v>
      </c>
      <c r="D207" t="s">
        <v>63</v>
      </c>
      <c r="E207" s="76">
        <v>15141</v>
      </c>
      <c r="G207"/>
    </row>
    <row r="208" spans="1:7" ht="12.75">
      <c r="A208"/>
      <c r="C208" s="6">
        <v>4710</v>
      </c>
      <c r="D208" t="s">
        <v>584</v>
      </c>
      <c r="E208" s="76">
        <v>1500</v>
      </c>
      <c r="G208"/>
    </row>
    <row r="209" spans="1:7" ht="12.75">
      <c r="A209"/>
      <c r="C209" s="6">
        <v>4790</v>
      </c>
      <c r="D209" t="s">
        <v>580</v>
      </c>
      <c r="E209" s="76">
        <v>300400</v>
      </c>
      <c r="G209"/>
    </row>
    <row r="210" spans="1:7" ht="12.75">
      <c r="A210"/>
      <c r="C210" s="6">
        <v>4800</v>
      </c>
      <c r="D210" t="s">
        <v>581</v>
      </c>
      <c r="E210" s="76">
        <v>23600</v>
      </c>
      <c r="G210"/>
    </row>
    <row r="211" spans="1:7" ht="12.75">
      <c r="A211"/>
      <c r="B211"/>
      <c r="C211" s="52"/>
      <c r="D211" s="12"/>
      <c r="G211"/>
    </row>
    <row r="212" spans="1:7" ht="12.75">
      <c r="A212"/>
      <c r="B212" s="7">
        <v>80146</v>
      </c>
      <c r="C212" s="7"/>
      <c r="D212" s="5" t="s">
        <v>182</v>
      </c>
      <c r="E212" s="91">
        <f>SUM(E213:E216)</f>
        <v>46293</v>
      </c>
      <c r="G212"/>
    </row>
    <row r="213" spans="1:7" ht="12.75">
      <c r="A213"/>
      <c r="B213" s="7"/>
      <c r="C213" s="54">
        <v>4210</v>
      </c>
      <c r="D213" t="s">
        <v>57</v>
      </c>
      <c r="E213" s="95">
        <v>12000</v>
      </c>
      <c r="G213"/>
    </row>
    <row r="214" spans="1:7" ht="12.75">
      <c r="A214"/>
      <c r="C214" s="6">
        <v>4410</v>
      </c>
      <c r="D214" t="s">
        <v>61</v>
      </c>
      <c r="E214" s="76">
        <v>800</v>
      </c>
      <c r="G214"/>
    </row>
    <row r="215" spans="1:7" ht="12.75">
      <c r="A215"/>
      <c r="C215" s="6">
        <v>4700</v>
      </c>
      <c r="D215" t="s">
        <v>279</v>
      </c>
      <c r="E215" s="76">
        <v>3493</v>
      </c>
      <c r="G215"/>
    </row>
    <row r="216" spans="1:7" ht="12.75">
      <c r="A216"/>
      <c r="D216" t="s">
        <v>280</v>
      </c>
      <c r="E216" s="76">
        <v>30000</v>
      </c>
      <c r="G216"/>
    </row>
    <row r="217" spans="1:7" ht="12.75">
      <c r="A217"/>
      <c r="B217" s="59">
        <v>80148</v>
      </c>
      <c r="C217" s="59"/>
      <c r="D217" s="58" t="s">
        <v>350</v>
      </c>
      <c r="E217" s="93">
        <f>SUM(E218:E228)</f>
        <v>525137</v>
      </c>
      <c r="G217"/>
    </row>
    <row r="218" spans="1:7" ht="12.75">
      <c r="A218"/>
      <c r="B218" s="59"/>
      <c r="C218" s="6">
        <v>3020</v>
      </c>
      <c r="D218" t="s">
        <v>51</v>
      </c>
      <c r="E218" s="115">
        <v>6000</v>
      </c>
      <c r="G218"/>
    </row>
    <row r="219" spans="1:7" ht="12.75">
      <c r="A219"/>
      <c r="C219" s="6">
        <v>4010</v>
      </c>
      <c r="D219" t="s">
        <v>52</v>
      </c>
      <c r="E219" s="76">
        <v>388670</v>
      </c>
      <c r="G219"/>
    </row>
    <row r="220" spans="1:7" ht="12.75">
      <c r="A220"/>
      <c r="C220" s="6">
        <v>4040</v>
      </c>
      <c r="D220" t="s">
        <v>53</v>
      </c>
      <c r="E220" s="76">
        <v>23950</v>
      </c>
      <c r="G220"/>
    </row>
    <row r="221" spans="1:7" ht="12.75">
      <c r="A221"/>
      <c r="C221" s="6">
        <v>4110</v>
      </c>
      <c r="D221" t="s">
        <v>54</v>
      </c>
      <c r="E221" s="76">
        <v>63500</v>
      </c>
      <c r="G221"/>
    </row>
    <row r="222" spans="1:7" ht="12.75">
      <c r="A222"/>
      <c r="C222" s="6">
        <v>4120</v>
      </c>
      <c r="D222" t="s">
        <v>545</v>
      </c>
      <c r="E222" s="76">
        <v>9050</v>
      </c>
      <c r="G222"/>
    </row>
    <row r="223" spans="1:7" ht="12.75">
      <c r="A223"/>
      <c r="C223" s="6">
        <v>4210</v>
      </c>
      <c r="D223" t="s">
        <v>57</v>
      </c>
      <c r="E223" s="76">
        <v>4800</v>
      </c>
      <c r="G223"/>
    </row>
    <row r="224" spans="1:7" ht="12.75">
      <c r="A224"/>
      <c r="C224" s="6">
        <v>4260</v>
      </c>
      <c r="D224" t="s">
        <v>58</v>
      </c>
      <c r="E224" s="76">
        <v>10000</v>
      </c>
      <c r="G224"/>
    </row>
    <row r="225" spans="1:7" ht="12.75">
      <c r="A225"/>
      <c r="C225" s="6">
        <v>4270</v>
      </c>
      <c r="D225" t="s">
        <v>59</v>
      </c>
      <c r="E225" s="76">
        <v>1200</v>
      </c>
      <c r="G225"/>
    </row>
    <row r="226" spans="1:7" ht="12.75">
      <c r="A226"/>
      <c r="C226" s="6">
        <v>4300</v>
      </c>
      <c r="D226" t="s">
        <v>60</v>
      </c>
      <c r="E226" s="76">
        <v>1200</v>
      </c>
      <c r="G226"/>
    </row>
    <row r="227" spans="1:7" ht="12.75">
      <c r="A227"/>
      <c r="C227" s="6">
        <v>4440</v>
      </c>
      <c r="D227" t="s">
        <v>63</v>
      </c>
      <c r="E227" s="76">
        <v>14967</v>
      </c>
      <c r="G227"/>
    </row>
    <row r="228" spans="3:7" ht="12.75">
      <c r="C228" s="6">
        <v>4710</v>
      </c>
      <c r="D228" t="s">
        <v>532</v>
      </c>
      <c r="E228" s="76">
        <v>1800</v>
      </c>
      <c r="G228"/>
    </row>
    <row r="229" spans="2:7" ht="12.75">
      <c r="B229" s="59">
        <v>80150</v>
      </c>
      <c r="C229" s="59"/>
      <c r="D229" s="126" t="s">
        <v>438</v>
      </c>
      <c r="E229" s="93">
        <f>SUM(E233:E241)</f>
        <v>693442</v>
      </c>
      <c r="G229"/>
    </row>
    <row r="230" spans="4:7" ht="12.75">
      <c r="D230" s="126" t="s">
        <v>441</v>
      </c>
      <c r="G230"/>
    </row>
    <row r="231" spans="4:7" ht="12.75">
      <c r="D231" s="126" t="s">
        <v>442</v>
      </c>
      <c r="G231"/>
    </row>
    <row r="232" spans="4:7" ht="12.75">
      <c r="D232" s="128" t="s">
        <v>443</v>
      </c>
      <c r="G232"/>
    </row>
    <row r="233" spans="3:7" ht="12.75">
      <c r="C233" s="6">
        <v>3020</v>
      </c>
      <c r="D233" t="s">
        <v>51</v>
      </c>
      <c r="E233" s="76">
        <v>2000</v>
      </c>
      <c r="G233"/>
    </row>
    <row r="234" spans="3:7" ht="12.75">
      <c r="C234" s="6">
        <v>4110</v>
      </c>
      <c r="D234" t="s">
        <v>54</v>
      </c>
      <c r="E234" s="76">
        <v>95300</v>
      </c>
      <c r="G234"/>
    </row>
    <row r="235" spans="3:7" ht="12.75">
      <c r="C235" s="6">
        <v>4120</v>
      </c>
      <c r="D235" t="s">
        <v>545</v>
      </c>
      <c r="E235" s="76">
        <v>13580</v>
      </c>
      <c r="G235"/>
    </row>
    <row r="236" spans="3:7" ht="12.75">
      <c r="C236" s="6">
        <v>4240</v>
      </c>
      <c r="D236" t="s">
        <v>437</v>
      </c>
      <c r="E236" s="76">
        <v>2000</v>
      </c>
      <c r="G236"/>
    </row>
    <row r="237" spans="3:7" ht="12.75">
      <c r="C237" s="6">
        <v>4270</v>
      </c>
      <c r="D237" t="s">
        <v>59</v>
      </c>
      <c r="E237" s="76">
        <v>1000</v>
      </c>
      <c r="G237"/>
    </row>
    <row r="238" spans="3:7" ht="12.75">
      <c r="C238" s="6">
        <v>4440</v>
      </c>
      <c r="D238" t="s">
        <v>63</v>
      </c>
      <c r="E238" s="76">
        <v>22712</v>
      </c>
      <c r="G238"/>
    </row>
    <row r="239" spans="3:7" ht="12.75">
      <c r="C239" s="6">
        <v>4710</v>
      </c>
      <c r="D239" t="s">
        <v>532</v>
      </c>
      <c r="E239" s="76">
        <v>2500</v>
      </c>
      <c r="G239"/>
    </row>
    <row r="240" spans="3:7" ht="12.75">
      <c r="C240" s="6">
        <v>4790</v>
      </c>
      <c r="D240" t="s">
        <v>580</v>
      </c>
      <c r="E240" s="76">
        <v>518230</v>
      </c>
      <c r="G240"/>
    </row>
    <row r="241" spans="3:7" ht="12.75">
      <c r="C241" s="6">
        <v>4800</v>
      </c>
      <c r="D241" t="s">
        <v>581</v>
      </c>
      <c r="E241" s="76">
        <v>36120</v>
      </c>
      <c r="G241"/>
    </row>
    <row r="243" spans="1:7" ht="12.75">
      <c r="A243" s="7">
        <v>854</v>
      </c>
      <c r="B243" s="7"/>
      <c r="C243" s="7"/>
      <c r="D243" s="5" t="s">
        <v>64</v>
      </c>
      <c r="E243" s="91">
        <f>SUM(E244)</f>
        <v>83400</v>
      </c>
      <c r="G243"/>
    </row>
    <row r="244" spans="2:5" ht="12.75">
      <c r="B244" s="59">
        <v>85416</v>
      </c>
      <c r="C244" s="59"/>
      <c r="D244" s="58" t="s">
        <v>495</v>
      </c>
      <c r="E244" s="93">
        <f>SUM(E245:E245)</f>
        <v>83400</v>
      </c>
    </row>
    <row r="245" spans="3:5" ht="12.75">
      <c r="C245" s="6">
        <v>3240</v>
      </c>
      <c r="D245" s="60" t="s">
        <v>247</v>
      </c>
      <c r="E245" s="76">
        <v>83400</v>
      </c>
    </row>
    <row r="254" ht="12.75">
      <c r="E254" s="76" t="s">
        <v>29</v>
      </c>
    </row>
    <row r="255" spans="4:5" ht="12.75">
      <c r="D255" s="7" t="s">
        <v>570</v>
      </c>
      <c r="E255" s="76" t="s">
        <v>608</v>
      </c>
    </row>
    <row r="256" spans="4:5" ht="12.75">
      <c r="D256" s="9" t="s">
        <v>13</v>
      </c>
      <c r="E256" s="76" t="s">
        <v>189</v>
      </c>
    </row>
    <row r="257" spans="4:5" ht="12.75">
      <c r="D257" s="2"/>
      <c r="E257" s="76" t="s">
        <v>609</v>
      </c>
    </row>
    <row r="258" spans="1:5" ht="12.75">
      <c r="A258" s="1" t="s">
        <v>0</v>
      </c>
      <c r="B258" s="1" t="s">
        <v>7</v>
      </c>
      <c r="C258" s="1" t="s">
        <v>8</v>
      </c>
      <c r="D258" s="1" t="s">
        <v>9</v>
      </c>
      <c r="E258" s="79" t="s">
        <v>10</v>
      </c>
    </row>
    <row r="259" spans="1:5" ht="12.75">
      <c r="A259" s="7">
        <v>750</v>
      </c>
      <c r="D259" s="5" t="s">
        <v>458</v>
      </c>
      <c r="E259" s="91">
        <f>E269+E260</f>
        <v>1392818</v>
      </c>
    </row>
    <row r="260" spans="1:5" ht="12.75">
      <c r="A260" s="7"/>
      <c r="B260" s="55" t="s">
        <v>84</v>
      </c>
      <c r="C260" s="56"/>
      <c r="D260" s="69" t="s">
        <v>85</v>
      </c>
      <c r="E260" s="91">
        <f>SUM(E261:E268)</f>
        <v>91894</v>
      </c>
    </row>
    <row r="261" spans="1:5" ht="12.75">
      <c r="A261" s="7"/>
      <c r="B261" s="55"/>
      <c r="C261" s="74">
        <v>3030</v>
      </c>
      <c r="D261" s="73" t="s">
        <v>394</v>
      </c>
      <c r="E261" s="115">
        <v>6000</v>
      </c>
    </row>
    <row r="262" spans="1:5" ht="12.75">
      <c r="A262" s="7"/>
      <c r="C262" s="6">
        <v>4010</v>
      </c>
      <c r="D262" t="s">
        <v>52</v>
      </c>
      <c r="E262" s="115">
        <v>65000</v>
      </c>
    </row>
    <row r="263" spans="1:5" ht="12.75">
      <c r="A263" s="7"/>
      <c r="C263" s="6">
        <v>4040</v>
      </c>
      <c r="D263" t="s">
        <v>53</v>
      </c>
      <c r="E263" s="115">
        <v>4900</v>
      </c>
    </row>
    <row r="264" spans="1:5" ht="12.75">
      <c r="A264" s="7"/>
      <c r="C264" s="6">
        <v>4110</v>
      </c>
      <c r="D264" t="s">
        <v>54</v>
      </c>
      <c r="E264" s="115">
        <v>10300</v>
      </c>
    </row>
    <row r="265" spans="1:5" ht="12.75">
      <c r="A265" s="7"/>
      <c r="C265" s="6">
        <v>4120</v>
      </c>
      <c r="D265" t="s">
        <v>545</v>
      </c>
      <c r="E265" s="115">
        <v>1500</v>
      </c>
    </row>
    <row r="266" spans="1:5" ht="12.75">
      <c r="A266" s="7"/>
      <c r="C266" s="6">
        <v>4280</v>
      </c>
      <c r="D266" t="s">
        <v>270</v>
      </c>
      <c r="E266" s="115">
        <v>500</v>
      </c>
    </row>
    <row r="267" spans="1:5" ht="12.75">
      <c r="A267" s="7"/>
      <c r="C267" s="6">
        <v>4440</v>
      </c>
      <c r="D267" t="s">
        <v>63</v>
      </c>
      <c r="E267" s="115">
        <v>2494</v>
      </c>
    </row>
    <row r="268" spans="1:5" ht="12.75">
      <c r="A268" s="7"/>
      <c r="C268" s="6">
        <v>4710</v>
      </c>
      <c r="D268" t="s">
        <v>532</v>
      </c>
      <c r="E268" s="115">
        <v>1200</v>
      </c>
    </row>
    <row r="269" spans="1:7" s="5" customFormat="1" ht="12.75">
      <c r="A269" s="7"/>
      <c r="B269" s="7">
        <v>75085</v>
      </c>
      <c r="C269" s="7"/>
      <c r="D269" s="5" t="s">
        <v>457</v>
      </c>
      <c r="E269" s="91">
        <f>SUM(E270:E287)</f>
        <v>1300924</v>
      </c>
      <c r="G269" s="91"/>
    </row>
    <row r="270" spans="1:7" s="5" customFormat="1" ht="12.75">
      <c r="A270" s="7"/>
      <c r="B270" s="7"/>
      <c r="C270" s="6">
        <v>3020</v>
      </c>
      <c r="D270" t="s">
        <v>51</v>
      </c>
      <c r="E270" s="95">
        <v>6000</v>
      </c>
      <c r="G270" s="91"/>
    </row>
    <row r="271" spans="3:5" ht="12.75">
      <c r="C271" s="6">
        <v>4010</v>
      </c>
      <c r="D271" t="s">
        <v>52</v>
      </c>
      <c r="E271" s="76">
        <v>870000</v>
      </c>
    </row>
    <row r="272" spans="1:7" ht="12.75">
      <c r="A272"/>
      <c r="B272"/>
      <c r="C272" s="6">
        <v>4040</v>
      </c>
      <c r="D272" t="s">
        <v>53</v>
      </c>
      <c r="E272" s="76">
        <v>76000</v>
      </c>
      <c r="G272"/>
    </row>
    <row r="273" spans="1:7" ht="12.75">
      <c r="A273"/>
      <c r="B273"/>
      <c r="C273" s="6">
        <v>4110</v>
      </c>
      <c r="D273" t="s">
        <v>54</v>
      </c>
      <c r="E273" s="76">
        <v>168300</v>
      </c>
      <c r="G273"/>
    </row>
    <row r="274" spans="1:7" ht="12.75">
      <c r="A274"/>
      <c r="B274"/>
      <c r="C274" s="6">
        <v>4120</v>
      </c>
      <c r="D274" t="s">
        <v>545</v>
      </c>
      <c r="E274" s="76">
        <v>22000</v>
      </c>
      <c r="G274"/>
    </row>
    <row r="275" spans="1:7" ht="12.75">
      <c r="A275"/>
      <c r="B275"/>
      <c r="C275" s="6">
        <v>4170</v>
      </c>
      <c r="D275" t="s">
        <v>248</v>
      </c>
      <c r="E275" s="76">
        <v>6000</v>
      </c>
      <c r="G275"/>
    </row>
    <row r="276" spans="1:7" ht="12.75">
      <c r="A276"/>
      <c r="B276"/>
      <c r="C276" s="6">
        <v>4210</v>
      </c>
      <c r="D276" t="s">
        <v>57</v>
      </c>
      <c r="E276" s="76">
        <v>30000</v>
      </c>
      <c r="G276"/>
    </row>
    <row r="277" spans="1:7" ht="12.75">
      <c r="A277"/>
      <c r="B277"/>
      <c r="C277" s="6">
        <v>4260</v>
      </c>
      <c r="D277" t="s">
        <v>58</v>
      </c>
      <c r="E277" s="76">
        <v>32000</v>
      </c>
      <c r="G277"/>
    </row>
    <row r="278" spans="1:7" ht="12.75">
      <c r="A278"/>
      <c r="B278"/>
      <c r="C278" s="6">
        <v>4270</v>
      </c>
      <c r="D278" t="s">
        <v>59</v>
      </c>
      <c r="E278" s="76">
        <v>5000</v>
      </c>
      <c r="G278"/>
    </row>
    <row r="279" spans="1:7" ht="12.75">
      <c r="A279"/>
      <c r="B279"/>
      <c r="C279" s="6">
        <v>4280</v>
      </c>
      <c r="D279" t="s">
        <v>270</v>
      </c>
      <c r="E279" s="76">
        <v>2500</v>
      </c>
      <c r="G279"/>
    </row>
    <row r="280" spans="1:7" ht="12.75">
      <c r="A280"/>
      <c r="B280"/>
      <c r="C280" s="6">
        <v>4300</v>
      </c>
      <c r="D280" t="s">
        <v>60</v>
      </c>
      <c r="E280" s="76">
        <v>30000</v>
      </c>
      <c r="G280"/>
    </row>
    <row r="281" spans="1:7" ht="12.75">
      <c r="A281"/>
      <c r="B281"/>
      <c r="C281" s="6">
        <v>4360</v>
      </c>
      <c r="D281" t="s">
        <v>344</v>
      </c>
      <c r="E281" s="76">
        <v>11000</v>
      </c>
      <c r="G281"/>
    </row>
    <row r="282" spans="1:7" ht="12.75">
      <c r="A282"/>
      <c r="B282"/>
      <c r="C282" s="6">
        <v>4410</v>
      </c>
      <c r="D282" t="s">
        <v>61</v>
      </c>
      <c r="E282" s="76">
        <v>3000</v>
      </c>
      <c r="G282"/>
    </row>
    <row r="283" spans="1:7" ht="12.75">
      <c r="A283"/>
      <c r="B283"/>
      <c r="C283" s="6">
        <v>4430</v>
      </c>
      <c r="D283" t="s">
        <v>62</v>
      </c>
      <c r="E283" s="76">
        <v>5000</v>
      </c>
      <c r="G283"/>
    </row>
    <row r="284" spans="1:7" ht="12.75">
      <c r="A284"/>
      <c r="B284"/>
      <c r="C284" s="6">
        <v>4440</v>
      </c>
      <c r="D284" t="s">
        <v>63</v>
      </c>
      <c r="E284" s="76">
        <v>26124</v>
      </c>
      <c r="G284"/>
    </row>
    <row r="285" spans="1:7" ht="12.75">
      <c r="A285"/>
      <c r="B285"/>
      <c r="C285" s="6">
        <v>4700</v>
      </c>
      <c r="D285" t="s">
        <v>279</v>
      </c>
      <c r="E285" s="76">
        <v>3000</v>
      </c>
      <c r="G285"/>
    </row>
    <row r="286" spans="1:7" ht="12.75">
      <c r="A286"/>
      <c r="B286"/>
      <c r="D286" t="s">
        <v>280</v>
      </c>
      <c r="G286"/>
    </row>
    <row r="287" spans="1:7" ht="12.75">
      <c r="A287"/>
      <c r="B287"/>
      <c r="C287" s="6">
        <v>4710</v>
      </c>
      <c r="D287" t="s">
        <v>532</v>
      </c>
      <c r="E287" s="76">
        <v>5000</v>
      </c>
      <c r="G287"/>
    </row>
    <row r="288" spans="1:7" s="58" customFormat="1" ht="12.75">
      <c r="A288" s="59">
        <v>801</v>
      </c>
      <c r="B288" s="59"/>
      <c r="C288" s="59"/>
      <c r="D288" s="58" t="s">
        <v>15</v>
      </c>
      <c r="E288" s="93">
        <f>E289+E295</f>
        <v>366134</v>
      </c>
      <c r="G288" s="93"/>
    </row>
    <row r="289" spans="1:7" s="5" customFormat="1" ht="12.75">
      <c r="A289" s="7"/>
      <c r="B289" s="7">
        <v>80113</v>
      </c>
      <c r="C289" s="7"/>
      <c r="D289" s="5" t="s">
        <v>190</v>
      </c>
      <c r="E289" s="91">
        <f>SUM(E290:E294)</f>
        <v>18000</v>
      </c>
      <c r="G289" s="91"/>
    </row>
    <row r="290" spans="1:7" s="5" customFormat="1" ht="12.75">
      <c r="A290" s="7"/>
      <c r="B290" s="7"/>
      <c r="C290" s="6">
        <v>4170</v>
      </c>
      <c r="D290" t="s">
        <v>248</v>
      </c>
      <c r="E290" s="94">
        <v>2000</v>
      </c>
      <c r="G290" s="91"/>
    </row>
    <row r="291" spans="1:7" s="5" customFormat="1" ht="12.75">
      <c r="A291" s="7"/>
      <c r="B291" s="7"/>
      <c r="C291" s="6">
        <v>4210</v>
      </c>
      <c r="D291" t="s">
        <v>57</v>
      </c>
      <c r="E291" s="94">
        <v>8000</v>
      </c>
      <c r="G291" s="91"/>
    </row>
    <row r="292" spans="1:7" s="5" customFormat="1" ht="12.75">
      <c r="A292" s="7"/>
      <c r="B292" s="7"/>
      <c r="C292" s="6">
        <v>4270</v>
      </c>
      <c r="D292" t="s">
        <v>59</v>
      </c>
      <c r="E292" s="94">
        <v>2500</v>
      </c>
      <c r="G292" s="91"/>
    </row>
    <row r="293" spans="1:7" s="5" customFormat="1" ht="12.75">
      <c r="A293" s="7"/>
      <c r="B293" s="7"/>
      <c r="C293" s="6">
        <v>4300</v>
      </c>
      <c r="D293" t="s">
        <v>60</v>
      </c>
      <c r="E293" s="94">
        <v>2000</v>
      </c>
      <c r="G293" s="91"/>
    </row>
    <row r="294" spans="3:5" ht="12.75">
      <c r="C294" s="6">
        <v>4430</v>
      </c>
      <c r="D294" t="s">
        <v>62</v>
      </c>
      <c r="E294" s="94">
        <v>3500</v>
      </c>
    </row>
    <row r="295" spans="1:7" s="5" customFormat="1" ht="12.75">
      <c r="A295" s="7"/>
      <c r="B295" s="7">
        <v>80195</v>
      </c>
      <c r="C295" s="7"/>
      <c r="D295" s="5" t="s">
        <v>1</v>
      </c>
      <c r="E295" s="91">
        <f>SUM(E296:E299)</f>
        <v>348134</v>
      </c>
      <c r="G295" s="91"/>
    </row>
    <row r="296" spans="3:7" ht="12.75">
      <c r="C296" s="6">
        <v>4210</v>
      </c>
      <c r="D296" t="s">
        <v>57</v>
      </c>
      <c r="E296" s="76">
        <v>5500</v>
      </c>
      <c r="G296"/>
    </row>
    <row r="297" spans="3:7" ht="12.75">
      <c r="C297" s="6">
        <v>4300</v>
      </c>
      <c r="D297" t="s">
        <v>60</v>
      </c>
      <c r="E297" s="76">
        <v>3500</v>
      </c>
      <c r="G297"/>
    </row>
    <row r="298" spans="3:7" ht="12.75">
      <c r="C298" s="6">
        <v>4360</v>
      </c>
      <c r="D298" t="s">
        <v>344</v>
      </c>
      <c r="E298" s="76">
        <v>3000</v>
      </c>
      <c r="G298"/>
    </row>
    <row r="299" spans="3:7" ht="12.75">
      <c r="C299" s="6">
        <v>4440</v>
      </c>
      <c r="D299" t="s">
        <v>63</v>
      </c>
      <c r="E299" s="76">
        <v>336134</v>
      </c>
      <c r="G299"/>
    </row>
    <row r="300" spans="1:7" ht="12.75">
      <c r="A300" s="7"/>
      <c r="D300" s="60"/>
      <c r="E300" s="95"/>
      <c r="G300"/>
    </row>
    <row r="301" spans="1:7" ht="12.75">
      <c r="A301" s="7"/>
      <c r="D301" s="60"/>
      <c r="E301" s="95"/>
      <c r="G301"/>
    </row>
    <row r="302" spans="1:7" ht="12.75">
      <c r="A302" s="7"/>
      <c r="D302" s="73"/>
      <c r="E302" s="95"/>
      <c r="G302"/>
    </row>
    <row r="303" spans="1:7" ht="12.75">
      <c r="A303" s="7"/>
      <c r="D303" s="73"/>
      <c r="E303" s="95"/>
      <c r="G303"/>
    </row>
    <row r="304" spans="1:7" ht="12.75">
      <c r="A304" s="7"/>
      <c r="D304" s="73"/>
      <c r="E304" s="95"/>
      <c r="G304"/>
    </row>
    <row r="305" spans="1:7" ht="12.75">
      <c r="A305" s="7"/>
      <c r="D305" s="73"/>
      <c r="E305" s="95"/>
      <c r="G305"/>
    </row>
    <row r="306" spans="1:7" ht="12.75">
      <c r="A306" s="7"/>
      <c r="D306" s="73"/>
      <c r="E306" s="95"/>
      <c r="G306"/>
    </row>
    <row r="307" spans="1:7" ht="12.75">
      <c r="A307" s="7"/>
      <c r="E307" s="91"/>
      <c r="G307"/>
    </row>
    <row r="308" spans="1:7" ht="12.75">
      <c r="A308" s="7"/>
      <c r="E308" s="91"/>
      <c r="G308"/>
    </row>
    <row r="309" spans="1:7" ht="12.75">
      <c r="A309" s="7"/>
      <c r="E309" s="91"/>
      <c r="G309"/>
    </row>
    <row r="310" spans="1:7" ht="12.75">
      <c r="A310" s="7"/>
      <c r="E310" s="91"/>
      <c r="G310"/>
    </row>
    <row r="311" spans="1:7" ht="12.75">
      <c r="A311" s="7"/>
      <c r="E311" s="91"/>
      <c r="G311"/>
    </row>
    <row r="312" spans="1:7" ht="12.75">
      <c r="A312" s="7"/>
      <c r="E312" s="91"/>
      <c r="G312"/>
    </row>
    <row r="313" spans="5:7" ht="12.75">
      <c r="E313" s="76" t="s">
        <v>34</v>
      </c>
      <c r="G313"/>
    </row>
    <row r="314" spans="4:7" ht="12.75">
      <c r="D314" s="7" t="s">
        <v>570</v>
      </c>
      <c r="E314" s="76" t="s">
        <v>608</v>
      </c>
      <c r="G314"/>
    </row>
    <row r="315" spans="4:7" ht="12.75">
      <c r="D315" s="9" t="s">
        <v>16</v>
      </c>
      <c r="E315" s="76" t="s">
        <v>189</v>
      </c>
      <c r="G315"/>
    </row>
    <row r="316" spans="4:7" ht="12.75">
      <c r="D316" s="2"/>
      <c r="E316" s="76" t="s">
        <v>609</v>
      </c>
      <c r="G316"/>
    </row>
    <row r="317" spans="4:7" ht="12.75">
      <c r="D317" s="2"/>
      <c r="G317"/>
    </row>
    <row r="318" spans="1:7" ht="12.75">
      <c r="A318" s="1" t="s">
        <v>0</v>
      </c>
      <c r="B318" s="1" t="s">
        <v>7</v>
      </c>
      <c r="C318" s="1" t="s">
        <v>8</v>
      </c>
      <c r="D318" s="1" t="s">
        <v>9</v>
      </c>
      <c r="E318" s="79" t="s">
        <v>10</v>
      </c>
      <c r="G318"/>
    </row>
    <row r="319" spans="1:7" ht="12.75">
      <c r="A319" s="7">
        <v>852</v>
      </c>
      <c r="B319" s="7"/>
      <c r="C319" s="7"/>
      <c r="D319" s="5" t="s">
        <v>222</v>
      </c>
      <c r="E319" s="91">
        <f>E320+E330</f>
        <v>502600</v>
      </c>
      <c r="G319"/>
    </row>
    <row r="320" spans="2:7" ht="12.75">
      <c r="B320" s="6">
        <v>85203</v>
      </c>
      <c r="D320" t="s">
        <v>185</v>
      </c>
      <c r="E320" s="94">
        <f>SUM(E321:E328)</f>
        <v>37000</v>
      </c>
      <c r="G320"/>
    </row>
    <row r="321" spans="3:7" ht="12.75">
      <c r="C321" s="6">
        <v>4110</v>
      </c>
      <c r="D321" t="s">
        <v>54</v>
      </c>
      <c r="E321" s="94">
        <v>2200</v>
      </c>
      <c r="G321"/>
    </row>
    <row r="322" spans="3:7" ht="12.75">
      <c r="C322" s="6">
        <v>4120</v>
      </c>
      <c r="D322" t="s">
        <v>545</v>
      </c>
      <c r="E322" s="94">
        <v>300</v>
      </c>
      <c r="G322"/>
    </row>
    <row r="323" spans="3:7" ht="12.75">
      <c r="C323" s="6">
        <v>4170</v>
      </c>
      <c r="D323" t="s">
        <v>248</v>
      </c>
      <c r="E323" s="94">
        <v>12000</v>
      </c>
      <c r="G323"/>
    </row>
    <row r="324" spans="3:7" ht="12.75">
      <c r="C324" s="6">
        <v>4210</v>
      </c>
      <c r="D324" t="s">
        <v>57</v>
      </c>
      <c r="E324" s="94">
        <v>5200</v>
      </c>
      <c r="G324"/>
    </row>
    <row r="325" spans="1:7" ht="12.75">
      <c r="A325" s="7"/>
      <c r="C325" s="6">
        <v>4220</v>
      </c>
      <c r="D325" t="s">
        <v>66</v>
      </c>
      <c r="E325" s="94">
        <v>10000</v>
      </c>
      <c r="G325"/>
    </row>
    <row r="326" spans="1:7" ht="12.75">
      <c r="A326" s="7"/>
      <c r="C326" s="6">
        <v>4260</v>
      </c>
      <c r="D326" t="s">
        <v>58</v>
      </c>
      <c r="E326" s="94">
        <v>5000</v>
      </c>
      <c r="G326"/>
    </row>
    <row r="327" spans="1:5" ht="12.75">
      <c r="A327" s="7"/>
      <c r="C327" s="6">
        <v>4360</v>
      </c>
      <c r="D327" t="s">
        <v>344</v>
      </c>
      <c r="E327" s="94">
        <v>1300</v>
      </c>
    </row>
    <row r="328" spans="1:5" ht="12.75">
      <c r="A328" s="7"/>
      <c r="C328" s="6">
        <v>4430</v>
      </c>
      <c r="D328" t="s">
        <v>62</v>
      </c>
      <c r="E328" s="94">
        <v>1000</v>
      </c>
    </row>
    <row r="329" spans="1:5" ht="12.75">
      <c r="A329" s="7"/>
      <c r="E329" s="91"/>
    </row>
    <row r="330" spans="1:7" s="5" customFormat="1" ht="12.75">
      <c r="A330" s="7">
        <v>852</v>
      </c>
      <c r="B330" s="7"/>
      <c r="C330" s="7"/>
      <c r="D330" s="5" t="s">
        <v>221</v>
      </c>
      <c r="E330" s="91">
        <f>SUM(E331)</f>
        <v>465600</v>
      </c>
      <c r="G330" s="91"/>
    </row>
    <row r="331" spans="2:5" ht="12.75">
      <c r="B331" s="6">
        <v>85203</v>
      </c>
      <c r="D331" t="s">
        <v>185</v>
      </c>
      <c r="E331" s="76">
        <f>SUM(E332:E349)</f>
        <v>465600</v>
      </c>
    </row>
    <row r="332" spans="3:5" ht="12.75">
      <c r="C332" s="6">
        <v>4010</v>
      </c>
      <c r="D332" t="s">
        <v>52</v>
      </c>
      <c r="E332" s="76">
        <v>290000</v>
      </c>
    </row>
    <row r="333" spans="3:5" ht="12.75">
      <c r="C333" s="6">
        <v>4040</v>
      </c>
      <c r="D333" t="s">
        <v>53</v>
      </c>
      <c r="E333" s="76">
        <v>23000</v>
      </c>
    </row>
    <row r="334" spans="3:5" ht="12.75">
      <c r="C334" s="6">
        <v>4110</v>
      </c>
      <c r="D334" t="s">
        <v>54</v>
      </c>
      <c r="E334" s="76">
        <v>56000</v>
      </c>
    </row>
    <row r="335" spans="3:5" ht="12.75">
      <c r="C335" s="6">
        <v>4120</v>
      </c>
      <c r="D335" t="s">
        <v>545</v>
      </c>
      <c r="E335" s="76">
        <v>8000</v>
      </c>
    </row>
    <row r="336" spans="3:5" ht="12.75">
      <c r="C336" s="6">
        <v>4210</v>
      </c>
      <c r="D336" t="s">
        <v>57</v>
      </c>
      <c r="E336" s="76">
        <v>6000</v>
      </c>
    </row>
    <row r="337" spans="3:5" ht="12.75">
      <c r="C337" s="6">
        <v>4220</v>
      </c>
      <c r="D337" t="s">
        <v>66</v>
      </c>
      <c r="E337" s="76">
        <v>20000</v>
      </c>
    </row>
    <row r="338" spans="3:5" ht="12.75">
      <c r="C338" s="6">
        <v>4260</v>
      </c>
      <c r="D338" t="s">
        <v>58</v>
      </c>
      <c r="E338" s="76">
        <v>20000</v>
      </c>
    </row>
    <row r="339" spans="3:5" ht="12.75">
      <c r="C339" s="6">
        <v>4270</v>
      </c>
      <c r="D339" t="s">
        <v>59</v>
      </c>
      <c r="E339" s="76">
        <v>3000</v>
      </c>
    </row>
    <row r="340" spans="3:5" ht="12.75">
      <c r="C340" s="6">
        <v>4280</v>
      </c>
      <c r="D340" t="s">
        <v>270</v>
      </c>
      <c r="E340" s="76">
        <v>500</v>
      </c>
    </row>
    <row r="341" spans="3:5" ht="12.75">
      <c r="C341" s="6">
        <v>4300</v>
      </c>
      <c r="D341" t="s">
        <v>60</v>
      </c>
      <c r="E341" s="76">
        <v>19000</v>
      </c>
    </row>
    <row r="342" spans="3:5" ht="12.75">
      <c r="C342" s="6">
        <v>4360</v>
      </c>
      <c r="D342" t="s">
        <v>344</v>
      </c>
      <c r="E342" s="76">
        <v>1550</v>
      </c>
    </row>
    <row r="343" spans="1:7" ht="12.75">
      <c r="A343"/>
      <c r="B343"/>
      <c r="C343" s="6">
        <v>4410</v>
      </c>
      <c r="D343" t="s">
        <v>61</v>
      </c>
      <c r="E343" s="76">
        <v>2000</v>
      </c>
      <c r="G343"/>
    </row>
    <row r="344" spans="1:7" ht="12.75">
      <c r="A344"/>
      <c r="B344"/>
      <c r="C344" s="6">
        <v>4430</v>
      </c>
      <c r="D344" t="s">
        <v>62</v>
      </c>
      <c r="E344" s="76">
        <v>2700</v>
      </c>
      <c r="G344"/>
    </row>
    <row r="345" spans="1:7" ht="12.75">
      <c r="A345"/>
      <c r="B345"/>
      <c r="C345" s="6">
        <v>4440</v>
      </c>
      <c r="D345" t="s">
        <v>63</v>
      </c>
      <c r="E345" s="76">
        <v>7350</v>
      </c>
      <c r="G345"/>
    </row>
    <row r="346" spans="1:7" ht="12.75">
      <c r="A346"/>
      <c r="B346"/>
      <c r="C346" s="6">
        <v>4480</v>
      </c>
      <c r="D346" t="s">
        <v>73</v>
      </c>
      <c r="E346" s="76">
        <v>2500</v>
      </c>
      <c r="G346"/>
    </row>
    <row r="347" spans="1:7" ht="12.75">
      <c r="A347"/>
      <c r="B347"/>
      <c r="C347" s="6">
        <v>4700</v>
      </c>
      <c r="D347" t="s">
        <v>279</v>
      </c>
      <c r="E347" s="76">
        <v>2000</v>
      </c>
      <c r="G347"/>
    </row>
    <row r="348" spans="1:7" ht="12.75">
      <c r="A348"/>
      <c r="B348"/>
      <c r="D348" t="s">
        <v>280</v>
      </c>
      <c r="G348"/>
    </row>
    <row r="349" spans="1:7" ht="12.75">
      <c r="A349"/>
      <c r="B349"/>
      <c r="C349" s="6">
        <v>4710</v>
      </c>
      <c r="D349" t="s">
        <v>532</v>
      </c>
      <c r="E349" s="76">
        <v>2000</v>
      </c>
      <c r="G349"/>
    </row>
    <row r="375" ht="12.75">
      <c r="E375" s="76" t="s">
        <v>30</v>
      </c>
    </row>
    <row r="376" ht="12.75">
      <c r="E376" s="76" t="s">
        <v>608</v>
      </c>
    </row>
    <row r="377" spans="4:5" ht="12.75">
      <c r="D377" s="7" t="s">
        <v>570</v>
      </c>
      <c r="E377" s="76" t="s">
        <v>189</v>
      </c>
    </row>
    <row r="378" spans="4:5" ht="12.75">
      <c r="D378" s="7" t="s">
        <v>18</v>
      </c>
      <c r="E378" s="76" t="s">
        <v>609</v>
      </c>
    </row>
    <row r="379" spans="1:5" ht="12.75">
      <c r="A379" s="1" t="s">
        <v>0</v>
      </c>
      <c r="B379" s="1" t="s">
        <v>7</v>
      </c>
      <c r="C379" s="1" t="s">
        <v>8</v>
      </c>
      <c r="D379" s="1" t="s">
        <v>9</v>
      </c>
      <c r="E379" s="79" t="s">
        <v>10</v>
      </c>
    </row>
    <row r="380" spans="1:7" s="5" customFormat="1" ht="12.75">
      <c r="A380" s="7">
        <v>852</v>
      </c>
      <c r="B380" s="7"/>
      <c r="C380" s="7"/>
      <c r="D380" s="5" t="s">
        <v>219</v>
      </c>
      <c r="E380" s="91">
        <f>E389+E395+E418+E444+E381+E456+E393+E385+E430+E447</f>
        <v>5620661</v>
      </c>
      <c r="G380" s="91"/>
    </row>
    <row r="381" spans="1:7" s="2" customFormat="1" ht="12.75">
      <c r="A381" s="9"/>
      <c r="B381" s="9">
        <v>85202</v>
      </c>
      <c r="C381" s="9"/>
      <c r="D381" s="2" t="s">
        <v>228</v>
      </c>
      <c r="E381" s="93">
        <f>E382</f>
        <v>1250000</v>
      </c>
      <c r="G381" s="94"/>
    </row>
    <row r="382" spans="1:7" s="2" customFormat="1" ht="12.75">
      <c r="A382" s="9"/>
      <c r="B382" s="9"/>
      <c r="C382" s="9">
        <v>4330</v>
      </c>
      <c r="D382" s="2" t="s">
        <v>245</v>
      </c>
      <c r="E382" s="94">
        <v>1250000</v>
      </c>
      <c r="G382" s="94"/>
    </row>
    <row r="383" spans="1:7" s="5" customFormat="1" ht="13.5" customHeight="1">
      <c r="A383" s="7"/>
      <c r="B383" s="7"/>
      <c r="C383" s="6"/>
      <c r="D383" t="s">
        <v>246</v>
      </c>
      <c r="E383" s="94"/>
      <c r="G383" s="91"/>
    </row>
    <row r="384" spans="1:7" s="5" customFormat="1" ht="13.5" customHeight="1">
      <c r="A384" s="7"/>
      <c r="B384" s="7"/>
      <c r="C384" s="6"/>
      <c r="D384"/>
      <c r="E384" s="94"/>
      <c r="G384" s="91"/>
    </row>
    <row r="385" spans="1:7" s="5" customFormat="1" ht="13.5" customHeight="1">
      <c r="A385" s="7"/>
      <c r="B385" s="33" t="s">
        <v>445</v>
      </c>
      <c r="C385" s="63"/>
      <c r="D385" s="49" t="s">
        <v>446</v>
      </c>
      <c r="E385" s="122">
        <f>SUM(E386:E387)</f>
        <v>2000</v>
      </c>
      <c r="G385" s="91"/>
    </row>
    <row r="386" spans="1:7" s="5" customFormat="1" ht="13.5" customHeight="1">
      <c r="A386" s="7"/>
      <c r="B386" s="62"/>
      <c r="C386" s="6">
        <v>4210</v>
      </c>
      <c r="D386" t="s">
        <v>57</v>
      </c>
      <c r="E386" s="114">
        <v>1000</v>
      </c>
      <c r="G386" s="91"/>
    </row>
    <row r="387" spans="1:7" s="5" customFormat="1" ht="13.5" customHeight="1">
      <c r="A387" s="7"/>
      <c r="B387" s="62"/>
      <c r="C387" s="6">
        <v>4300</v>
      </c>
      <c r="D387" t="s">
        <v>60</v>
      </c>
      <c r="E387" s="114">
        <v>1000</v>
      </c>
      <c r="G387" s="91"/>
    </row>
    <row r="388" spans="1:7" s="5" customFormat="1" ht="13.5" customHeight="1">
      <c r="A388" s="7"/>
      <c r="B388" s="62"/>
      <c r="C388" s="6"/>
      <c r="D388"/>
      <c r="E388" s="114"/>
      <c r="G388" s="91"/>
    </row>
    <row r="389" spans="2:5" ht="12.75">
      <c r="B389" s="6">
        <v>85214</v>
      </c>
      <c r="D389" t="s">
        <v>311</v>
      </c>
      <c r="E389" s="93">
        <f>SUM(E391:E392)</f>
        <v>842000</v>
      </c>
    </row>
    <row r="390" ht="12.75">
      <c r="D390" t="s">
        <v>262</v>
      </c>
    </row>
    <row r="391" spans="3:5" ht="12.75">
      <c r="C391" s="6">
        <v>3110</v>
      </c>
      <c r="D391" t="s">
        <v>68</v>
      </c>
      <c r="E391" s="76">
        <v>827000</v>
      </c>
    </row>
    <row r="392" spans="3:5" ht="12.75">
      <c r="C392" s="6">
        <v>4300</v>
      </c>
      <c r="D392" t="s">
        <v>60</v>
      </c>
      <c r="E392" s="76">
        <v>15000</v>
      </c>
    </row>
    <row r="393" spans="2:5" ht="12.75">
      <c r="B393" s="6">
        <v>85216</v>
      </c>
      <c r="D393" t="s">
        <v>316</v>
      </c>
      <c r="E393" s="93">
        <f>SUM(E394:E394)</f>
        <v>616667</v>
      </c>
    </row>
    <row r="394" spans="3:5" ht="12.75">
      <c r="C394" s="6">
        <v>3110</v>
      </c>
      <c r="D394" t="s">
        <v>68</v>
      </c>
      <c r="E394" s="76">
        <v>616667</v>
      </c>
    </row>
    <row r="395" spans="2:5" ht="12.75">
      <c r="B395" s="6">
        <v>85219</v>
      </c>
      <c r="D395" t="s">
        <v>336</v>
      </c>
      <c r="E395" s="93">
        <f>SUM(E396:E417)</f>
        <v>1743694</v>
      </c>
    </row>
    <row r="396" spans="3:5" ht="12.75">
      <c r="C396" s="6">
        <v>3020</v>
      </c>
      <c r="D396" t="s">
        <v>51</v>
      </c>
      <c r="E396" s="76">
        <v>22950</v>
      </c>
    </row>
    <row r="397" spans="1:7" ht="12.75">
      <c r="A397"/>
      <c r="B397"/>
      <c r="C397" s="6">
        <v>4010</v>
      </c>
      <c r="D397" t="s">
        <v>52</v>
      </c>
      <c r="E397" s="76">
        <v>1200000</v>
      </c>
      <c r="G397"/>
    </row>
    <row r="398" spans="1:7" ht="12.75">
      <c r="A398"/>
      <c r="B398"/>
      <c r="C398" s="6">
        <v>4040</v>
      </c>
      <c r="D398" t="s">
        <v>53</v>
      </c>
      <c r="E398" s="76">
        <v>95000</v>
      </c>
      <c r="G398"/>
    </row>
    <row r="399" spans="1:7" ht="12.75">
      <c r="A399"/>
      <c r="B399"/>
      <c r="C399" s="6">
        <v>4110</v>
      </c>
      <c r="D399" t="s">
        <v>54</v>
      </c>
      <c r="E399" s="76">
        <v>215000</v>
      </c>
      <c r="G399"/>
    </row>
    <row r="400" spans="1:7" ht="12.75">
      <c r="A400"/>
      <c r="B400"/>
      <c r="C400" s="6">
        <v>4120</v>
      </c>
      <c r="D400" t="s">
        <v>545</v>
      </c>
      <c r="E400" s="76">
        <v>25000</v>
      </c>
      <c r="G400"/>
    </row>
    <row r="401" spans="1:7" ht="12.75">
      <c r="A401"/>
      <c r="B401"/>
      <c r="C401" s="6">
        <v>4140</v>
      </c>
      <c r="D401" t="s">
        <v>378</v>
      </c>
      <c r="E401" s="76">
        <v>100</v>
      </c>
      <c r="G401"/>
    </row>
    <row r="402" spans="1:7" ht="12.75">
      <c r="A402"/>
      <c r="B402"/>
      <c r="C402" s="6">
        <v>4170</v>
      </c>
      <c r="D402" t="s">
        <v>248</v>
      </c>
      <c r="E402" s="76">
        <v>27000</v>
      </c>
      <c r="G402"/>
    </row>
    <row r="403" spans="1:7" ht="12.75">
      <c r="A403"/>
      <c r="B403"/>
      <c r="C403" s="6">
        <v>4210</v>
      </c>
      <c r="D403" t="s">
        <v>57</v>
      </c>
      <c r="E403" s="76">
        <v>25000</v>
      </c>
      <c r="G403"/>
    </row>
    <row r="404" spans="1:7" ht="12.75">
      <c r="A404"/>
      <c r="B404"/>
      <c r="C404" s="6">
        <v>4260</v>
      </c>
      <c r="D404" t="s">
        <v>58</v>
      </c>
      <c r="E404" s="76">
        <v>25000</v>
      </c>
      <c r="G404"/>
    </row>
    <row r="405" spans="1:7" ht="12.75">
      <c r="A405"/>
      <c r="B405"/>
      <c r="C405" s="6">
        <v>4270</v>
      </c>
      <c r="D405" t="s">
        <v>59</v>
      </c>
      <c r="E405" s="76">
        <v>3000</v>
      </c>
      <c r="G405"/>
    </row>
    <row r="406" spans="1:7" ht="12.75">
      <c r="A406"/>
      <c r="B406"/>
      <c r="C406" s="6">
        <v>4280</v>
      </c>
      <c r="D406" t="s">
        <v>270</v>
      </c>
      <c r="E406" s="76">
        <v>1000</v>
      </c>
      <c r="G406"/>
    </row>
    <row r="407" spans="1:7" ht="12.75">
      <c r="A407"/>
      <c r="B407"/>
      <c r="C407" s="6">
        <v>4300</v>
      </c>
      <c r="D407" t="s">
        <v>60</v>
      </c>
      <c r="E407" s="76">
        <v>30000</v>
      </c>
      <c r="G407"/>
    </row>
    <row r="408" spans="1:7" ht="12.75">
      <c r="A408"/>
      <c r="B408"/>
      <c r="C408" s="6">
        <v>4360</v>
      </c>
      <c r="D408" t="s">
        <v>344</v>
      </c>
      <c r="E408" s="76">
        <v>16234</v>
      </c>
      <c r="G408"/>
    </row>
    <row r="409" spans="1:7" ht="12.75">
      <c r="A409"/>
      <c r="B409"/>
      <c r="C409" s="6">
        <v>4400</v>
      </c>
      <c r="D409" t="s">
        <v>298</v>
      </c>
      <c r="E409" s="76">
        <v>1000</v>
      </c>
      <c r="G409"/>
    </row>
    <row r="410" spans="1:7" ht="12.75">
      <c r="A410"/>
      <c r="B410"/>
      <c r="D410" t="s">
        <v>286</v>
      </c>
      <c r="G410"/>
    </row>
    <row r="411" spans="1:7" ht="12.75">
      <c r="A411"/>
      <c r="B411"/>
      <c r="C411" s="6">
        <v>4410</v>
      </c>
      <c r="D411" t="s">
        <v>61</v>
      </c>
      <c r="E411" s="76">
        <v>2000</v>
      </c>
      <c r="G411"/>
    </row>
    <row r="412" spans="1:7" ht="12.75">
      <c r="A412"/>
      <c r="B412"/>
      <c r="C412" s="6">
        <v>4430</v>
      </c>
      <c r="D412" t="s">
        <v>62</v>
      </c>
      <c r="E412" s="76">
        <v>4000</v>
      </c>
      <c r="G412"/>
    </row>
    <row r="413" spans="1:7" ht="12.75">
      <c r="A413"/>
      <c r="C413" s="6">
        <v>4440</v>
      </c>
      <c r="D413" t="s">
        <v>63</v>
      </c>
      <c r="E413" s="76">
        <v>43800</v>
      </c>
      <c r="G413"/>
    </row>
    <row r="414" spans="1:7" ht="12.75">
      <c r="A414"/>
      <c r="C414" s="6">
        <v>4480</v>
      </c>
      <c r="D414" t="s">
        <v>73</v>
      </c>
      <c r="E414" s="76">
        <v>4110</v>
      </c>
      <c r="G414"/>
    </row>
    <row r="415" spans="1:7" ht="12.75">
      <c r="A415"/>
      <c r="C415" s="6">
        <v>4520</v>
      </c>
      <c r="D415" t="s">
        <v>382</v>
      </c>
      <c r="E415" s="76">
        <v>1000</v>
      </c>
      <c r="G415"/>
    </row>
    <row r="416" spans="1:7" ht="12.75">
      <c r="A416"/>
      <c r="C416" s="6">
        <v>4700</v>
      </c>
      <c r="D416" t="s">
        <v>273</v>
      </c>
      <c r="E416" s="76">
        <v>2500</v>
      </c>
      <c r="G416"/>
    </row>
    <row r="417" spans="1:7" ht="12.75">
      <c r="A417"/>
      <c r="D417" t="s">
        <v>274</v>
      </c>
      <c r="G417"/>
    </row>
    <row r="418" spans="1:7" ht="12.75">
      <c r="A418"/>
      <c r="B418" s="6">
        <v>85228</v>
      </c>
      <c r="D418" t="s">
        <v>186</v>
      </c>
      <c r="E418" s="93">
        <f>SUM(E419:E428)</f>
        <v>850000</v>
      </c>
      <c r="G418"/>
    </row>
    <row r="419" spans="1:7" ht="12.75">
      <c r="A419"/>
      <c r="C419" s="6">
        <v>4010</v>
      </c>
      <c r="D419" t="s">
        <v>52</v>
      </c>
      <c r="E419" s="76">
        <v>20000</v>
      </c>
      <c r="G419"/>
    </row>
    <row r="420" spans="1:7" ht="12.75">
      <c r="A420"/>
      <c r="C420" s="6">
        <v>4110</v>
      </c>
      <c r="D420" t="s">
        <v>54</v>
      </c>
      <c r="E420" s="76">
        <v>110547</v>
      </c>
      <c r="G420"/>
    </row>
    <row r="421" spans="1:7" ht="12.75">
      <c r="A421"/>
      <c r="C421" s="6">
        <v>4120</v>
      </c>
      <c r="D421" t="s">
        <v>545</v>
      </c>
      <c r="E421" s="76">
        <v>7516</v>
      </c>
      <c r="G421"/>
    </row>
    <row r="422" spans="1:7" ht="12.75">
      <c r="A422"/>
      <c r="C422" s="6">
        <v>4170</v>
      </c>
      <c r="D422" t="s">
        <v>248</v>
      </c>
      <c r="E422" s="76">
        <v>700000</v>
      </c>
      <c r="G422"/>
    </row>
    <row r="423" spans="1:7" ht="12.75">
      <c r="A423"/>
      <c r="C423" s="6">
        <v>4210</v>
      </c>
      <c r="D423" t="s">
        <v>57</v>
      </c>
      <c r="E423" s="76">
        <v>5400</v>
      </c>
      <c r="G423"/>
    </row>
    <row r="424" spans="1:7" ht="12.75">
      <c r="A424"/>
      <c r="C424" s="6">
        <v>4280</v>
      </c>
      <c r="D424" t="s">
        <v>270</v>
      </c>
      <c r="E424" s="76">
        <v>1600</v>
      </c>
      <c r="G424"/>
    </row>
    <row r="425" spans="1:7" ht="12.75">
      <c r="A425"/>
      <c r="C425" s="6">
        <v>4300</v>
      </c>
      <c r="D425" t="s">
        <v>60</v>
      </c>
      <c r="E425" s="76">
        <v>1500</v>
      </c>
      <c r="G425"/>
    </row>
    <row r="426" spans="1:7" ht="12.75">
      <c r="A426"/>
      <c r="C426" s="6">
        <v>4360</v>
      </c>
      <c r="D426" t="s">
        <v>344</v>
      </c>
      <c r="E426" s="76">
        <v>500</v>
      </c>
      <c r="G426"/>
    </row>
    <row r="427" spans="1:7" ht="12.75">
      <c r="A427"/>
      <c r="C427" s="6">
        <v>4410</v>
      </c>
      <c r="D427" t="s">
        <v>61</v>
      </c>
      <c r="E427" s="76">
        <v>937</v>
      </c>
      <c r="G427"/>
    </row>
    <row r="428" spans="1:7" ht="12.75">
      <c r="A428"/>
      <c r="C428" s="6">
        <v>4710</v>
      </c>
      <c r="D428" t="s">
        <v>532</v>
      </c>
      <c r="E428" s="76">
        <v>2000</v>
      </c>
      <c r="G428"/>
    </row>
    <row r="430" spans="1:7" ht="12.75">
      <c r="A430"/>
      <c r="B430" s="6">
        <v>85228</v>
      </c>
      <c r="D430" t="s">
        <v>526</v>
      </c>
      <c r="E430" s="93">
        <f>SUM(E431:E442)</f>
        <v>183000</v>
      </c>
      <c r="G430"/>
    </row>
    <row r="431" spans="1:7" ht="12.75">
      <c r="A431"/>
      <c r="C431" s="6">
        <v>3020</v>
      </c>
      <c r="D431" t="s">
        <v>51</v>
      </c>
      <c r="E431" s="76">
        <v>1600</v>
      </c>
      <c r="G431"/>
    </row>
    <row r="432" spans="1:7" ht="12.75">
      <c r="A432"/>
      <c r="C432" s="6">
        <v>4010</v>
      </c>
      <c r="D432" t="s">
        <v>52</v>
      </c>
      <c r="E432" s="76">
        <v>90993</v>
      </c>
      <c r="G432"/>
    </row>
    <row r="433" spans="1:7" ht="12.75">
      <c r="A433"/>
      <c r="C433" s="6">
        <v>4040</v>
      </c>
      <c r="D433" t="s">
        <v>53</v>
      </c>
      <c r="E433" s="76">
        <v>14000</v>
      </c>
      <c r="G433"/>
    </row>
    <row r="434" spans="1:7" ht="12.75">
      <c r="A434"/>
      <c r="C434" s="6">
        <v>4110</v>
      </c>
      <c r="D434" t="s">
        <v>54</v>
      </c>
      <c r="E434" s="76">
        <v>23000</v>
      </c>
      <c r="G434"/>
    </row>
    <row r="435" spans="1:7" ht="12.75">
      <c r="A435"/>
      <c r="C435" s="6">
        <v>4120</v>
      </c>
      <c r="D435" t="s">
        <v>545</v>
      </c>
      <c r="E435" s="76">
        <v>3000</v>
      </c>
      <c r="G435"/>
    </row>
    <row r="436" spans="1:7" ht="12.75">
      <c r="A436"/>
      <c r="C436" s="6">
        <v>4210</v>
      </c>
      <c r="D436" t="s">
        <v>57</v>
      </c>
      <c r="E436" s="76">
        <v>870</v>
      </c>
      <c r="G436"/>
    </row>
    <row r="437" spans="1:7" ht="12.75">
      <c r="A437"/>
      <c r="C437" s="6">
        <v>4280</v>
      </c>
      <c r="D437" t="s">
        <v>270</v>
      </c>
      <c r="E437" s="76">
        <v>100</v>
      </c>
      <c r="G437"/>
    </row>
    <row r="438" spans="1:7" ht="12.75">
      <c r="A438"/>
      <c r="C438" s="6">
        <v>4300</v>
      </c>
      <c r="D438" t="s">
        <v>60</v>
      </c>
      <c r="E438" s="76">
        <v>40000</v>
      </c>
      <c r="G438"/>
    </row>
    <row r="439" spans="1:7" ht="12.75">
      <c r="A439"/>
      <c r="C439" s="6">
        <v>4360</v>
      </c>
      <c r="D439" t="s">
        <v>344</v>
      </c>
      <c r="E439" s="76">
        <v>1000</v>
      </c>
      <c r="G439"/>
    </row>
    <row r="440" spans="1:7" ht="12.75">
      <c r="A440"/>
      <c r="C440" s="6">
        <v>4410</v>
      </c>
      <c r="D440" t="s">
        <v>61</v>
      </c>
      <c r="E440" s="76">
        <v>953</v>
      </c>
      <c r="G440"/>
    </row>
    <row r="441" spans="1:7" ht="12.75">
      <c r="A441"/>
      <c r="C441" s="6">
        <v>4440</v>
      </c>
      <c r="D441" t="s">
        <v>63</v>
      </c>
      <c r="E441" s="76">
        <v>7484</v>
      </c>
      <c r="G441"/>
    </row>
    <row r="442" spans="1:7" ht="12.75">
      <c r="A442"/>
      <c r="C442" s="6">
        <v>4710</v>
      </c>
      <c r="D442" t="s">
        <v>532</v>
      </c>
      <c r="G442"/>
    </row>
    <row r="444" spans="2:7" ht="12.75">
      <c r="B444" s="6">
        <v>85230</v>
      </c>
      <c r="D444" t="s">
        <v>475</v>
      </c>
      <c r="E444" s="93">
        <f>SUM(E445:E445)</f>
        <v>40000</v>
      </c>
      <c r="G444"/>
    </row>
    <row r="445" spans="3:7" ht="13.5" customHeight="1">
      <c r="C445" s="6">
        <v>3110</v>
      </c>
      <c r="D445" t="s">
        <v>68</v>
      </c>
      <c r="E445" s="76">
        <v>40000</v>
      </c>
      <c r="G445"/>
    </row>
    <row r="446" ht="13.5" customHeight="1">
      <c r="G446"/>
    </row>
    <row r="447" spans="2:7" ht="13.5" customHeight="1">
      <c r="B447" s="6">
        <v>85295</v>
      </c>
      <c r="D447" t="s">
        <v>557</v>
      </c>
      <c r="E447" s="93">
        <f>SUM(E448:E453)</f>
        <v>28500</v>
      </c>
      <c r="G447"/>
    </row>
    <row r="448" spans="3:7" ht="13.5" customHeight="1">
      <c r="C448" s="6">
        <v>4110</v>
      </c>
      <c r="D448" t="s">
        <v>54</v>
      </c>
      <c r="E448" s="76">
        <v>3684</v>
      </c>
      <c r="G448"/>
    </row>
    <row r="449" spans="3:7" ht="13.5" customHeight="1">
      <c r="C449" s="6">
        <v>4170</v>
      </c>
      <c r="D449" t="s">
        <v>248</v>
      </c>
      <c r="E449" s="76">
        <v>21100</v>
      </c>
      <c r="G449"/>
    </row>
    <row r="450" spans="3:7" ht="13.5" customHeight="1">
      <c r="C450" s="6">
        <v>4210</v>
      </c>
      <c r="D450" t="s">
        <v>57</v>
      </c>
      <c r="E450" s="76">
        <v>1248</v>
      </c>
      <c r="G450"/>
    </row>
    <row r="451" spans="3:7" ht="13.5" customHeight="1">
      <c r="C451" s="6">
        <v>4220</v>
      </c>
      <c r="D451" t="s">
        <v>66</v>
      </c>
      <c r="E451" s="76">
        <v>568</v>
      </c>
      <c r="G451"/>
    </row>
    <row r="452" spans="3:7" ht="13.5" customHeight="1">
      <c r="C452" s="6">
        <v>4260</v>
      </c>
      <c r="D452" t="s">
        <v>58</v>
      </c>
      <c r="E452" s="76">
        <v>1700</v>
      </c>
      <c r="G452"/>
    </row>
    <row r="453" spans="3:7" ht="13.5" customHeight="1">
      <c r="C453" s="6">
        <v>4300</v>
      </c>
      <c r="D453" t="s">
        <v>60</v>
      </c>
      <c r="E453" s="76">
        <v>200</v>
      </c>
      <c r="G453"/>
    </row>
    <row r="454" ht="13.5" customHeight="1">
      <c r="G454"/>
    </row>
    <row r="455" spans="1:7" ht="12.75">
      <c r="A455" s="7">
        <v>852</v>
      </c>
      <c r="B455" s="7"/>
      <c r="C455" s="7"/>
      <c r="D455" s="5" t="s">
        <v>313</v>
      </c>
      <c r="G455"/>
    </row>
    <row r="456" spans="2:7" ht="12.75">
      <c r="B456" s="6">
        <v>85213</v>
      </c>
      <c r="D456" t="s">
        <v>153</v>
      </c>
      <c r="E456" s="93">
        <f>SUM(E458:E458)</f>
        <v>64800</v>
      </c>
      <c r="G456"/>
    </row>
    <row r="457" spans="4:7" ht="12.75">
      <c r="D457" t="s">
        <v>236</v>
      </c>
      <c r="G457"/>
    </row>
    <row r="458" spans="3:7" ht="12.75">
      <c r="C458" s="6">
        <v>4130</v>
      </c>
      <c r="D458" t="s">
        <v>151</v>
      </c>
      <c r="E458" s="76">
        <v>64800</v>
      </c>
      <c r="G458"/>
    </row>
    <row r="460" spans="1:7" ht="12.75">
      <c r="A460" s="7">
        <v>851</v>
      </c>
      <c r="B460" s="7"/>
      <c r="C460" s="7"/>
      <c r="D460" s="5" t="s">
        <v>35</v>
      </c>
      <c r="E460" s="91">
        <f>E461+E482</f>
        <v>421700</v>
      </c>
      <c r="G460"/>
    </row>
    <row r="461" spans="2:7" ht="12.75">
      <c r="B461" s="6">
        <v>85154</v>
      </c>
      <c r="D461" t="s">
        <v>36</v>
      </c>
      <c r="E461" s="93">
        <f>SUM(E462:E480)</f>
        <v>418700</v>
      </c>
      <c r="G461"/>
    </row>
    <row r="462" spans="3:7" ht="12.75">
      <c r="C462" s="6">
        <v>3020</v>
      </c>
      <c r="D462" t="s">
        <v>51</v>
      </c>
      <c r="E462" s="76">
        <v>1790</v>
      </c>
      <c r="G462"/>
    </row>
    <row r="463" spans="3:7" ht="12.75">
      <c r="C463" s="6">
        <v>4010</v>
      </c>
      <c r="D463" t="s">
        <v>52</v>
      </c>
      <c r="E463" s="76">
        <v>235000</v>
      </c>
      <c r="G463"/>
    </row>
    <row r="464" spans="3:7" ht="12.75">
      <c r="C464" s="6">
        <v>4040</v>
      </c>
      <c r="D464" t="s">
        <v>53</v>
      </c>
      <c r="E464" s="76">
        <v>18500</v>
      </c>
      <c r="G464"/>
    </row>
    <row r="465" spans="3:7" ht="12.75">
      <c r="C465" s="6">
        <v>4110</v>
      </c>
      <c r="D465" t="s">
        <v>54</v>
      </c>
      <c r="E465" s="76">
        <v>42000</v>
      </c>
      <c r="G465"/>
    </row>
    <row r="466" spans="3:7" ht="12.75">
      <c r="C466" s="6">
        <v>4120</v>
      </c>
      <c r="D466" t="s">
        <v>545</v>
      </c>
      <c r="E466" s="76">
        <v>5670</v>
      </c>
      <c r="G466"/>
    </row>
    <row r="467" spans="3:7" ht="12.75">
      <c r="C467" s="6">
        <v>4170</v>
      </c>
      <c r="D467" t="s">
        <v>248</v>
      </c>
      <c r="E467" s="76">
        <v>6000</v>
      </c>
      <c r="G467"/>
    </row>
    <row r="468" spans="3:7" ht="12.75">
      <c r="C468" s="6">
        <v>4210</v>
      </c>
      <c r="D468" t="s">
        <v>57</v>
      </c>
      <c r="E468" s="76">
        <v>13000</v>
      </c>
      <c r="G468"/>
    </row>
    <row r="469" spans="3:7" ht="12.75">
      <c r="C469" s="6">
        <v>4260</v>
      </c>
      <c r="D469" t="s">
        <v>58</v>
      </c>
      <c r="E469" s="76">
        <v>19000</v>
      </c>
      <c r="G469"/>
    </row>
    <row r="470" spans="3:7" ht="12.75">
      <c r="C470" s="6">
        <v>4270</v>
      </c>
      <c r="D470" t="s">
        <v>59</v>
      </c>
      <c r="E470" s="76">
        <v>2269</v>
      </c>
      <c r="G470"/>
    </row>
    <row r="471" spans="3:7" ht="12.75">
      <c r="C471" s="6">
        <v>4280</v>
      </c>
      <c r="D471" t="s">
        <v>270</v>
      </c>
      <c r="E471" s="76">
        <v>100</v>
      </c>
      <c r="G471"/>
    </row>
    <row r="472" spans="3:7" ht="12.75">
      <c r="C472" s="6">
        <v>4300</v>
      </c>
      <c r="D472" t="s">
        <v>60</v>
      </c>
      <c r="E472" s="76">
        <v>60000</v>
      </c>
      <c r="G472"/>
    </row>
    <row r="473" spans="3:7" ht="12.75">
      <c r="C473" s="6">
        <v>4360</v>
      </c>
      <c r="D473" t="s">
        <v>344</v>
      </c>
      <c r="E473" s="76">
        <v>4600</v>
      </c>
      <c r="G473"/>
    </row>
    <row r="474" spans="3:7" ht="12.75">
      <c r="C474" s="6">
        <v>4410</v>
      </c>
      <c r="D474" t="s">
        <v>61</v>
      </c>
      <c r="E474" s="76">
        <v>1000</v>
      </c>
      <c r="G474"/>
    </row>
    <row r="475" spans="3:7" ht="12.75">
      <c r="C475" s="6">
        <v>4430</v>
      </c>
      <c r="D475" t="s">
        <v>62</v>
      </c>
      <c r="E475" s="76">
        <v>1150</v>
      </c>
      <c r="G475"/>
    </row>
    <row r="476" spans="3:7" ht="12.75">
      <c r="C476" s="6">
        <v>4440</v>
      </c>
      <c r="D476" t="s">
        <v>63</v>
      </c>
      <c r="E476" s="76">
        <v>5821</v>
      </c>
      <c r="G476"/>
    </row>
    <row r="477" spans="3:7" ht="12.75">
      <c r="C477" s="6">
        <v>4480</v>
      </c>
      <c r="D477" t="s">
        <v>73</v>
      </c>
      <c r="E477" s="76">
        <v>1000</v>
      </c>
      <c r="G477"/>
    </row>
    <row r="478" spans="1:7" ht="12.75">
      <c r="A478" s="3"/>
      <c r="B478" s="3"/>
      <c r="C478" s="6">
        <v>4520</v>
      </c>
      <c r="D478" t="s">
        <v>382</v>
      </c>
      <c r="E478" s="76">
        <v>800</v>
      </c>
      <c r="G478"/>
    </row>
    <row r="479" spans="3:7" ht="12.75">
      <c r="C479" s="6">
        <v>4700</v>
      </c>
      <c r="D479" t="s">
        <v>279</v>
      </c>
      <c r="E479" s="76">
        <v>1000</v>
      </c>
      <c r="G479"/>
    </row>
    <row r="480" spans="4:7" ht="12.75">
      <c r="D480" t="s">
        <v>280</v>
      </c>
      <c r="G480"/>
    </row>
    <row r="481" ht="12.75">
      <c r="G481"/>
    </row>
    <row r="482" spans="2:7" ht="12.75">
      <c r="B482" s="6">
        <v>85153</v>
      </c>
      <c r="D482" t="s">
        <v>264</v>
      </c>
      <c r="E482" s="93">
        <f>SUM(E483:E484)</f>
        <v>3000</v>
      </c>
      <c r="G482"/>
    </row>
    <row r="483" spans="3:7" ht="12.75">
      <c r="C483" s="6">
        <v>4210</v>
      </c>
      <c r="D483" t="s">
        <v>57</v>
      </c>
      <c r="E483" s="76">
        <v>1000</v>
      </c>
      <c r="G483"/>
    </row>
    <row r="484" spans="3:7" ht="12.75">
      <c r="C484" s="6">
        <v>4170</v>
      </c>
      <c r="D484" t="s">
        <v>248</v>
      </c>
      <c r="E484" s="76">
        <v>2000</v>
      </c>
      <c r="G484"/>
    </row>
    <row r="485" ht="12.75">
      <c r="G485"/>
    </row>
    <row r="486" spans="1:7" s="58" customFormat="1" ht="12.75">
      <c r="A486" s="59">
        <v>855</v>
      </c>
      <c r="B486" s="59"/>
      <c r="C486" s="59"/>
      <c r="D486" s="58" t="s">
        <v>464</v>
      </c>
      <c r="E486" s="93">
        <f>E487+E500</f>
        <v>443779</v>
      </c>
      <c r="G486" s="93"/>
    </row>
    <row r="487" spans="2:5" ht="12.75">
      <c r="B487" s="54">
        <v>85504</v>
      </c>
      <c r="C487" s="54"/>
      <c r="D487" s="60" t="s">
        <v>381</v>
      </c>
      <c r="E487" s="93">
        <f>SUM(E488:E499)</f>
        <v>203779</v>
      </c>
    </row>
    <row r="488" spans="2:5" ht="12.75">
      <c r="B488" s="54"/>
      <c r="C488" s="6">
        <v>3020</v>
      </c>
      <c r="D488" t="s">
        <v>51</v>
      </c>
      <c r="E488" s="95">
        <v>1500</v>
      </c>
    </row>
    <row r="489" spans="2:5" ht="12.75">
      <c r="B489" s="54"/>
      <c r="C489" s="6">
        <v>4010</v>
      </c>
      <c r="D489" t="s">
        <v>52</v>
      </c>
      <c r="E489" s="95">
        <v>141000</v>
      </c>
    </row>
    <row r="490" spans="2:5" ht="12.75">
      <c r="B490" s="54"/>
      <c r="C490" s="6">
        <v>4040</v>
      </c>
      <c r="D490" t="s">
        <v>53</v>
      </c>
      <c r="E490" s="95">
        <v>12300</v>
      </c>
    </row>
    <row r="491" spans="2:5" ht="12.75">
      <c r="B491" s="54"/>
      <c r="C491" s="6">
        <v>4110</v>
      </c>
      <c r="D491" t="s">
        <v>54</v>
      </c>
      <c r="E491" s="95">
        <v>26200</v>
      </c>
    </row>
    <row r="492" spans="2:5" ht="12.75">
      <c r="B492" s="54"/>
      <c r="C492" s="6">
        <v>4120</v>
      </c>
      <c r="D492" t="s">
        <v>545</v>
      </c>
      <c r="E492" s="95">
        <v>3650</v>
      </c>
    </row>
    <row r="493" spans="2:5" ht="12.75">
      <c r="B493" s="54"/>
      <c r="C493" s="6">
        <v>4210</v>
      </c>
      <c r="D493" t="s">
        <v>57</v>
      </c>
      <c r="E493" s="95">
        <v>1060</v>
      </c>
    </row>
    <row r="494" spans="1:7" ht="12.75">
      <c r="A494"/>
      <c r="B494" s="54"/>
      <c r="C494" s="6">
        <v>4260</v>
      </c>
      <c r="D494" t="s">
        <v>58</v>
      </c>
      <c r="E494" s="95">
        <v>3430</v>
      </c>
      <c r="G494"/>
    </row>
    <row r="495" spans="1:7" ht="12.75">
      <c r="A495"/>
      <c r="B495" s="54"/>
      <c r="C495" s="6">
        <v>4300</v>
      </c>
      <c r="D495" t="s">
        <v>60</v>
      </c>
      <c r="E495" s="95">
        <v>3750</v>
      </c>
      <c r="G495"/>
    </row>
    <row r="496" spans="1:7" ht="12.75">
      <c r="A496"/>
      <c r="B496" s="54"/>
      <c r="C496" s="6">
        <v>4360</v>
      </c>
      <c r="D496" t="s">
        <v>344</v>
      </c>
      <c r="E496" s="95">
        <v>2700</v>
      </c>
      <c r="G496"/>
    </row>
    <row r="497" spans="1:7" ht="12.75">
      <c r="A497"/>
      <c r="B497" s="54"/>
      <c r="C497" s="6">
        <v>4410</v>
      </c>
      <c r="D497" t="s">
        <v>61</v>
      </c>
      <c r="E497" s="95">
        <v>2700</v>
      </c>
      <c r="G497"/>
    </row>
    <row r="498" spans="1:7" ht="12.75">
      <c r="A498"/>
      <c r="B498" s="54"/>
      <c r="C498" s="6">
        <v>4440</v>
      </c>
      <c r="D498" t="s">
        <v>63</v>
      </c>
      <c r="E498" s="95">
        <v>4989</v>
      </c>
      <c r="G498"/>
    </row>
    <row r="499" spans="1:7" ht="12.75">
      <c r="A499"/>
      <c r="B499" s="54"/>
      <c r="C499" s="6">
        <v>4700</v>
      </c>
      <c r="D499" t="s">
        <v>273</v>
      </c>
      <c r="E499" s="95">
        <v>500</v>
      </c>
      <c r="G499"/>
    </row>
    <row r="500" spans="1:7" ht="12.75">
      <c r="A500"/>
      <c r="B500" s="33" t="s">
        <v>474</v>
      </c>
      <c r="C500" s="63"/>
      <c r="D500" s="72" t="s">
        <v>380</v>
      </c>
      <c r="E500" s="103">
        <f>E501</f>
        <v>240000</v>
      </c>
      <c r="G500"/>
    </row>
    <row r="501" spans="1:7" ht="12.75">
      <c r="A501"/>
      <c r="B501" s="62"/>
      <c r="C501" s="63">
        <v>4330</v>
      </c>
      <c r="D501" s="49" t="s">
        <v>395</v>
      </c>
      <c r="E501" s="104">
        <v>240000</v>
      </c>
      <c r="G501"/>
    </row>
    <row r="502" spans="1:7" ht="12.75">
      <c r="A502"/>
      <c r="B502" s="62"/>
      <c r="C502" s="63"/>
      <c r="D502" s="49" t="s">
        <v>246</v>
      </c>
      <c r="E502" s="104"/>
      <c r="G502"/>
    </row>
    <row r="516" spans="1:7" ht="12.75">
      <c r="A516"/>
      <c r="E516" s="76" t="s">
        <v>492</v>
      </c>
      <c r="G516"/>
    </row>
    <row r="517" spans="5:7" ht="12.75">
      <c r="E517" s="76" t="s">
        <v>608</v>
      </c>
      <c r="G517"/>
    </row>
    <row r="518" spans="4:7" ht="12.75">
      <c r="D518" s="7" t="s">
        <v>572</v>
      </c>
      <c r="E518" s="76" t="s">
        <v>189</v>
      </c>
      <c r="G518"/>
    </row>
    <row r="519" spans="4:7" ht="12.75">
      <c r="D519" s="6" t="s">
        <v>19</v>
      </c>
      <c r="E519" s="76" t="s">
        <v>609</v>
      </c>
      <c r="G519"/>
    </row>
    <row r="521" spans="1:7" ht="12.75">
      <c r="A521" s="1" t="s">
        <v>0</v>
      </c>
      <c r="B521" s="1" t="s">
        <v>7</v>
      </c>
      <c r="C521" s="1" t="s">
        <v>8</v>
      </c>
      <c r="D521" s="1" t="s">
        <v>9</v>
      </c>
      <c r="E521" s="79" t="s">
        <v>10</v>
      </c>
      <c r="G521"/>
    </row>
    <row r="522" spans="1:7" ht="12.75">
      <c r="A522" s="6">
        <v>921</v>
      </c>
      <c r="D522" t="s">
        <v>70</v>
      </c>
      <c r="E522" s="93">
        <f>SUM(E523)</f>
        <v>990000</v>
      </c>
      <c r="G522"/>
    </row>
    <row r="523" spans="2:7" ht="12.75">
      <c r="B523" s="6">
        <v>92109</v>
      </c>
      <c r="D523" t="s">
        <v>71</v>
      </c>
      <c r="E523" s="93">
        <f>SUM(E524:E526)</f>
        <v>990000</v>
      </c>
      <c r="G523"/>
    </row>
    <row r="524" spans="3:7" ht="12.75">
      <c r="C524" s="6">
        <v>2480</v>
      </c>
      <c r="D524" t="s">
        <v>275</v>
      </c>
      <c r="E524" s="76">
        <v>800000</v>
      </c>
      <c r="G524"/>
    </row>
    <row r="525" spans="4:7" ht="12.75">
      <c r="D525" t="s">
        <v>244</v>
      </c>
      <c r="G525"/>
    </row>
    <row r="526" spans="3:7" ht="12.75">
      <c r="C526" s="6">
        <v>6220</v>
      </c>
      <c r="D526" t="s">
        <v>523</v>
      </c>
      <c r="E526" s="76">
        <v>190000</v>
      </c>
      <c r="G526"/>
    </row>
    <row r="527" spans="4:7" ht="12.75">
      <c r="D527" t="s">
        <v>524</v>
      </c>
      <c r="G527"/>
    </row>
    <row r="528" spans="4:7" ht="12.75">
      <c r="D528" t="s">
        <v>525</v>
      </c>
      <c r="G528"/>
    </row>
    <row r="534" spans="5:7" ht="12.75">
      <c r="E534" s="76" t="s">
        <v>32</v>
      </c>
      <c r="G534"/>
    </row>
    <row r="535" spans="4:7" ht="12.75">
      <c r="D535" s="7" t="s">
        <v>573</v>
      </c>
      <c r="E535" s="76" t="s">
        <v>608</v>
      </c>
      <c r="G535"/>
    </row>
    <row r="536" spans="4:7" ht="12.75">
      <c r="D536" s="6" t="s">
        <v>398</v>
      </c>
      <c r="E536" s="76" t="s">
        <v>189</v>
      </c>
      <c r="G536"/>
    </row>
    <row r="537" spans="5:7" ht="12.75">
      <c r="E537" s="76" t="s">
        <v>609</v>
      </c>
      <c r="G537"/>
    </row>
    <row r="538" spans="1:7" ht="12.75">
      <c r="A538" s="1" t="s">
        <v>0</v>
      </c>
      <c r="B538" s="1" t="s">
        <v>7</v>
      </c>
      <c r="C538" s="1" t="s">
        <v>8</v>
      </c>
      <c r="D538" s="1" t="s">
        <v>9</v>
      </c>
      <c r="E538" s="79" t="s">
        <v>10</v>
      </c>
      <c r="G538"/>
    </row>
    <row r="540" spans="1:7" ht="12.75">
      <c r="A540" s="6">
        <v>921</v>
      </c>
      <c r="D540" t="s">
        <v>70</v>
      </c>
      <c r="E540" s="93">
        <f>SUM(E541)</f>
        <v>897400</v>
      </c>
      <c r="G540"/>
    </row>
    <row r="541" spans="1:5" ht="12.75">
      <c r="A541"/>
      <c r="B541" s="6">
        <v>92116</v>
      </c>
      <c r="D541" t="s">
        <v>276</v>
      </c>
      <c r="E541" s="93">
        <f>SUM(E542:E545)</f>
        <v>897400</v>
      </c>
    </row>
    <row r="542" spans="1:7" ht="12.75">
      <c r="A542"/>
      <c r="C542" s="6">
        <v>2480</v>
      </c>
      <c r="D542" t="s">
        <v>275</v>
      </c>
      <c r="E542" s="76">
        <v>890000</v>
      </c>
      <c r="G542" s="76">
        <f>E540</f>
        <v>897400</v>
      </c>
    </row>
    <row r="543" spans="1:4" ht="12.75">
      <c r="A543"/>
      <c r="D543" t="s">
        <v>244</v>
      </c>
    </row>
    <row r="544" spans="3:5" ht="12.75">
      <c r="C544" s="6">
        <v>2800</v>
      </c>
      <c r="D544" t="s">
        <v>568</v>
      </c>
      <c r="E544" s="76">
        <v>7400</v>
      </c>
    </row>
    <row r="545" ht="12.75">
      <c r="D545" t="s">
        <v>569</v>
      </c>
    </row>
    <row r="553" spans="1:7" ht="12.75">
      <c r="A553"/>
      <c r="D553" s="7"/>
      <c r="E553" s="76" t="s">
        <v>493</v>
      </c>
      <c r="G553"/>
    </row>
    <row r="554" spans="1:7" ht="12.75">
      <c r="A554"/>
      <c r="D554" s="7" t="s">
        <v>573</v>
      </c>
      <c r="E554" s="76" t="s">
        <v>608</v>
      </c>
      <c r="G554"/>
    </row>
    <row r="555" spans="1:7" ht="12.75">
      <c r="A555"/>
      <c r="D555" s="6" t="s">
        <v>396</v>
      </c>
      <c r="E555" s="76" t="s">
        <v>189</v>
      </c>
      <c r="G555"/>
    </row>
    <row r="556" spans="1:7" ht="12.75">
      <c r="A556"/>
      <c r="D556" s="6" t="s">
        <v>397</v>
      </c>
      <c r="E556" s="76" t="s">
        <v>609</v>
      </c>
      <c r="G556"/>
    </row>
    <row r="558" spans="1:7" ht="12.75">
      <c r="A558" s="1" t="s">
        <v>0</v>
      </c>
      <c r="B558" s="1" t="s">
        <v>7</v>
      </c>
      <c r="C558" s="1" t="s">
        <v>8</v>
      </c>
      <c r="D558" s="1" t="s">
        <v>9</v>
      </c>
      <c r="E558" s="79" t="s">
        <v>10</v>
      </c>
      <c r="G558"/>
    </row>
    <row r="560" spans="1:7" ht="12.75">
      <c r="A560" s="6">
        <v>921</v>
      </c>
      <c r="D560" t="s">
        <v>70</v>
      </c>
      <c r="E560" s="93">
        <f>SUM(E562:E563)</f>
        <v>900000</v>
      </c>
      <c r="G560"/>
    </row>
    <row r="561" spans="2:7" ht="12.75">
      <c r="B561" s="6">
        <v>92118</v>
      </c>
      <c r="D561" t="s">
        <v>38</v>
      </c>
      <c r="E561" s="93">
        <f>SUM(E562)</f>
        <v>900000</v>
      </c>
      <c r="G561"/>
    </row>
    <row r="562" spans="3:7" ht="12.75">
      <c r="C562" s="6">
        <v>2480</v>
      </c>
      <c r="D562" t="s">
        <v>243</v>
      </c>
      <c r="E562" s="76">
        <v>900000</v>
      </c>
      <c r="G562"/>
    </row>
    <row r="563" spans="4:7" ht="12.75">
      <c r="D563" t="s">
        <v>244</v>
      </c>
      <c r="G563"/>
    </row>
    <row r="571" ht="14.25" customHeight="1">
      <c r="G571"/>
    </row>
    <row r="572" spans="5:7" ht="12.75">
      <c r="E572" s="76" t="s">
        <v>33</v>
      </c>
      <c r="G572"/>
    </row>
    <row r="573" spans="4:5" ht="12.75">
      <c r="D573" s="7" t="s">
        <v>570</v>
      </c>
      <c r="E573" s="76" t="s">
        <v>608</v>
      </c>
    </row>
    <row r="574" spans="4:5" ht="12.75">
      <c r="D574" s="7" t="s">
        <v>4</v>
      </c>
      <c r="E574" s="76" t="s">
        <v>189</v>
      </c>
    </row>
    <row r="575" ht="12.75">
      <c r="E575" s="76" t="s">
        <v>609</v>
      </c>
    </row>
    <row r="576" spans="1:5" ht="12.75">
      <c r="A576" s="1" t="s">
        <v>0</v>
      </c>
      <c r="B576" s="1" t="s">
        <v>7</v>
      </c>
      <c r="C576" s="1" t="s">
        <v>8</v>
      </c>
      <c r="D576" s="1" t="s">
        <v>9</v>
      </c>
      <c r="E576" s="79" t="s">
        <v>10</v>
      </c>
    </row>
    <row r="577" spans="1:5" ht="12.75">
      <c r="A577" s="7">
        <v>926</v>
      </c>
      <c r="B577" s="7"/>
      <c r="C577" s="7"/>
      <c r="D577" s="5" t="s">
        <v>360</v>
      </c>
      <c r="E577" s="91">
        <f>E581+E578</f>
        <v>4169496</v>
      </c>
    </row>
    <row r="578" spans="1:7" s="73" customFormat="1" ht="12.75">
      <c r="A578" s="74"/>
      <c r="B578" s="59">
        <v>92601</v>
      </c>
      <c r="C578" s="59"/>
      <c r="D578" s="58" t="s">
        <v>308</v>
      </c>
      <c r="E578" s="93">
        <f>E579</f>
        <v>820000</v>
      </c>
      <c r="G578" s="115"/>
    </row>
    <row r="579" spans="1:5" ht="12.75">
      <c r="A579" s="7"/>
      <c r="B579" s="7"/>
      <c r="C579" s="74">
        <v>6050</v>
      </c>
      <c r="D579" s="12" t="s">
        <v>269</v>
      </c>
      <c r="E579" s="115">
        <v>820000</v>
      </c>
    </row>
    <row r="580" spans="1:5" ht="12.75">
      <c r="A580" s="7"/>
      <c r="B580" s="7"/>
      <c r="C580" s="7"/>
      <c r="D580" s="5"/>
      <c r="E580" s="91"/>
    </row>
    <row r="581" spans="1:7" ht="12.75">
      <c r="A581"/>
      <c r="B581" s="59">
        <v>92604</v>
      </c>
      <c r="C581" s="59"/>
      <c r="D581" s="58" t="s">
        <v>72</v>
      </c>
      <c r="E581" s="93">
        <f>SUM(E582:E603)</f>
        <v>3349496</v>
      </c>
      <c r="G581"/>
    </row>
    <row r="582" spans="1:7" ht="12.75">
      <c r="A582"/>
      <c r="C582" s="6">
        <v>3020</v>
      </c>
      <c r="D582" t="s">
        <v>51</v>
      </c>
      <c r="E582" s="76">
        <v>14000</v>
      </c>
      <c r="G582"/>
    </row>
    <row r="583" spans="1:7" ht="12.75">
      <c r="A583"/>
      <c r="C583" s="6">
        <v>4010</v>
      </c>
      <c r="D583" t="s">
        <v>52</v>
      </c>
      <c r="E583" s="76">
        <v>1500000</v>
      </c>
      <c r="G583"/>
    </row>
    <row r="584" spans="1:7" ht="12.75">
      <c r="A584"/>
      <c r="C584" s="6">
        <v>4040</v>
      </c>
      <c r="D584" t="s">
        <v>53</v>
      </c>
      <c r="E584" s="76">
        <v>108100</v>
      </c>
      <c r="G584"/>
    </row>
    <row r="585" spans="1:7" ht="12.75">
      <c r="A585"/>
      <c r="C585" s="6">
        <v>4110</v>
      </c>
      <c r="D585" t="s">
        <v>54</v>
      </c>
      <c r="E585" s="76">
        <v>265000</v>
      </c>
      <c r="G585"/>
    </row>
    <row r="586" spans="1:7" ht="12.75">
      <c r="A586"/>
      <c r="C586" s="6">
        <v>4120</v>
      </c>
      <c r="D586" t="s">
        <v>545</v>
      </c>
      <c r="E586" s="76">
        <v>36000</v>
      </c>
      <c r="G586"/>
    </row>
    <row r="587" spans="1:7" ht="12.75">
      <c r="A587"/>
      <c r="C587" s="6">
        <v>4170</v>
      </c>
      <c r="D587" t="s">
        <v>248</v>
      </c>
      <c r="E587" s="76">
        <v>5000</v>
      </c>
      <c r="G587"/>
    </row>
    <row r="588" spans="1:7" ht="12.75">
      <c r="A588"/>
      <c r="C588" s="6">
        <v>4190</v>
      </c>
      <c r="D588" t="s">
        <v>448</v>
      </c>
      <c r="E588" s="76">
        <v>2000</v>
      </c>
      <c r="G588"/>
    </row>
    <row r="589" spans="1:7" ht="12.75">
      <c r="A589"/>
      <c r="B589"/>
      <c r="C589" s="6">
        <v>4210</v>
      </c>
      <c r="D589" t="s">
        <v>57</v>
      </c>
      <c r="E589" s="76">
        <v>120000</v>
      </c>
      <c r="G589"/>
    </row>
    <row r="590" spans="1:7" ht="12.75">
      <c r="A590"/>
      <c r="B590"/>
      <c r="C590" s="6">
        <v>4260</v>
      </c>
      <c r="D590" t="s">
        <v>58</v>
      </c>
      <c r="E590" s="76">
        <v>970000</v>
      </c>
      <c r="G590"/>
    </row>
    <row r="591" spans="1:7" ht="12.75">
      <c r="A591"/>
      <c r="B591"/>
      <c r="C591" s="6">
        <v>4270</v>
      </c>
      <c r="D591" t="s">
        <v>59</v>
      </c>
      <c r="E591" s="76">
        <v>58000</v>
      </c>
      <c r="G591"/>
    </row>
    <row r="592" spans="1:7" ht="12.75">
      <c r="A592"/>
      <c r="B592"/>
      <c r="C592" s="6">
        <v>4280</v>
      </c>
      <c r="D592" t="s">
        <v>270</v>
      </c>
      <c r="E592" s="76">
        <v>3000</v>
      </c>
      <c r="G592"/>
    </row>
    <row r="593" spans="1:7" ht="12.75">
      <c r="A593"/>
      <c r="B593"/>
      <c r="C593" s="6">
        <v>4300</v>
      </c>
      <c r="D593" t="s">
        <v>60</v>
      </c>
      <c r="E593" s="76">
        <v>90000</v>
      </c>
      <c r="G593"/>
    </row>
    <row r="594" spans="1:7" ht="12.75">
      <c r="A594"/>
      <c r="B594"/>
      <c r="C594" s="6">
        <v>4360</v>
      </c>
      <c r="D594" t="s">
        <v>344</v>
      </c>
      <c r="E594" s="76">
        <v>5700</v>
      </c>
      <c r="G594"/>
    </row>
    <row r="595" spans="1:7" ht="12.75">
      <c r="A595"/>
      <c r="B595"/>
      <c r="C595" s="6">
        <v>4410</v>
      </c>
      <c r="D595" t="s">
        <v>61</v>
      </c>
      <c r="E595" s="76">
        <v>3100</v>
      </c>
      <c r="G595"/>
    </row>
    <row r="596" spans="1:7" ht="12.75">
      <c r="A596"/>
      <c r="B596"/>
      <c r="C596" s="6">
        <v>4430</v>
      </c>
      <c r="D596" t="s">
        <v>62</v>
      </c>
      <c r="E596" s="76">
        <v>22500</v>
      </c>
      <c r="G596"/>
    </row>
    <row r="597" spans="1:7" ht="12.75">
      <c r="A597"/>
      <c r="B597"/>
      <c r="C597" s="6">
        <v>4440</v>
      </c>
      <c r="D597" t="s">
        <v>63</v>
      </c>
      <c r="E597" s="76">
        <v>53770</v>
      </c>
      <c r="G597"/>
    </row>
    <row r="598" spans="1:7" ht="12.75">
      <c r="A598"/>
      <c r="B598"/>
      <c r="C598" s="6">
        <v>4480</v>
      </c>
      <c r="D598" t="s">
        <v>73</v>
      </c>
      <c r="E598" s="76">
        <v>78056</v>
      </c>
      <c r="G598"/>
    </row>
    <row r="599" spans="1:7" ht="12.75">
      <c r="A599"/>
      <c r="B599"/>
      <c r="C599" s="6">
        <v>4520</v>
      </c>
      <c r="D599" t="s">
        <v>476</v>
      </c>
      <c r="E599" s="76">
        <v>3270</v>
      </c>
      <c r="G599"/>
    </row>
    <row r="600" spans="1:7" ht="12.75">
      <c r="A600"/>
      <c r="B600"/>
      <c r="D600" t="s">
        <v>266</v>
      </c>
      <c r="G600"/>
    </row>
    <row r="601" spans="1:7" ht="12.75">
      <c r="A601"/>
      <c r="B601"/>
      <c r="C601" s="6">
        <v>4530</v>
      </c>
      <c r="D601" t="s">
        <v>444</v>
      </c>
      <c r="E601" s="76">
        <v>8000</v>
      </c>
      <c r="G601"/>
    </row>
    <row r="602" spans="1:7" ht="12.75">
      <c r="A602"/>
      <c r="B602"/>
      <c r="C602" s="6">
        <v>4700</v>
      </c>
      <c r="D602" t="s">
        <v>273</v>
      </c>
      <c r="E602" s="76">
        <v>2000</v>
      </c>
      <c r="G602"/>
    </row>
    <row r="603" spans="1:7" ht="12.75">
      <c r="A603"/>
      <c r="B603"/>
      <c r="C603" s="6">
        <v>4710</v>
      </c>
      <c r="D603" t="s">
        <v>532</v>
      </c>
      <c r="E603" s="76">
        <v>2000</v>
      </c>
      <c r="G603"/>
    </row>
    <row r="612" spans="1:7" ht="12.75">
      <c r="A612"/>
      <c r="B612"/>
      <c r="E612" s="76" t="s">
        <v>31</v>
      </c>
      <c r="G612"/>
    </row>
    <row r="613" spans="4:7" ht="12.75">
      <c r="D613" s="7" t="s">
        <v>570</v>
      </c>
      <c r="E613" s="76" t="s">
        <v>608</v>
      </c>
      <c r="G613"/>
    </row>
    <row r="614" spans="4:7" ht="12.75">
      <c r="D614" s="6" t="s">
        <v>20</v>
      </c>
      <c r="E614" s="76" t="s">
        <v>189</v>
      </c>
      <c r="G614"/>
    </row>
    <row r="615" spans="5:7" ht="12.75">
      <c r="E615" s="76" t="s">
        <v>609</v>
      </c>
      <c r="G615"/>
    </row>
    <row r="616" spans="1:7" ht="12.75">
      <c r="A616" s="1" t="s">
        <v>0</v>
      </c>
      <c r="B616" s="1" t="s">
        <v>7</v>
      </c>
      <c r="C616" s="1" t="s">
        <v>8</v>
      </c>
      <c r="D616" s="1" t="s">
        <v>9</v>
      </c>
      <c r="E616" s="79" t="s">
        <v>10</v>
      </c>
      <c r="G616"/>
    </row>
    <row r="617" spans="1:7" ht="12.75">
      <c r="A617" s="7">
        <v>855</v>
      </c>
      <c r="B617" s="7"/>
      <c r="C617" s="7"/>
      <c r="D617" s="5" t="s">
        <v>464</v>
      </c>
      <c r="E617" s="91">
        <f>SUM(E618)</f>
        <v>765068</v>
      </c>
      <c r="G617"/>
    </row>
    <row r="618" spans="2:7" ht="12.75">
      <c r="B618" s="55" t="s">
        <v>543</v>
      </c>
      <c r="C618" s="59"/>
      <c r="D618" s="58" t="s">
        <v>544</v>
      </c>
      <c r="E618" s="93">
        <f>SUM(E619:E641)</f>
        <v>765068</v>
      </c>
      <c r="G618"/>
    </row>
    <row r="619" spans="3:7" ht="12.75">
      <c r="C619" s="6">
        <v>3020</v>
      </c>
      <c r="D619" t="s">
        <v>51</v>
      </c>
      <c r="E619" s="76">
        <v>600</v>
      </c>
      <c r="G619"/>
    </row>
    <row r="620" spans="3:7" ht="12.75">
      <c r="C620" s="6">
        <v>4010</v>
      </c>
      <c r="D620" t="s">
        <v>52</v>
      </c>
      <c r="E620" s="76">
        <v>480000</v>
      </c>
      <c r="G620"/>
    </row>
    <row r="621" spans="1:7" ht="12.75">
      <c r="A621"/>
      <c r="B621"/>
      <c r="C621" s="6">
        <v>4040</v>
      </c>
      <c r="D621" t="s">
        <v>53</v>
      </c>
      <c r="E621" s="76">
        <v>37000</v>
      </c>
      <c r="G621"/>
    </row>
    <row r="622" spans="1:7" ht="12.75">
      <c r="A622"/>
      <c r="B622"/>
      <c r="C622" s="6">
        <v>4110</v>
      </c>
      <c r="D622" t="s">
        <v>54</v>
      </c>
      <c r="E622" s="76">
        <v>90000</v>
      </c>
      <c r="G622"/>
    </row>
    <row r="623" spans="1:7" ht="12.75">
      <c r="A623"/>
      <c r="B623"/>
      <c r="C623" s="6">
        <v>4120</v>
      </c>
      <c r="D623" t="s">
        <v>545</v>
      </c>
      <c r="E623" s="76">
        <v>13000</v>
      </c>
      <c r="G623"/>
    </row>
    <row r="624" spans="1:7" ht="12.75">
      <c r="A624"/>
      <c r="B624"/>
      <c r="C624" s="6">
        <v>4170</v>
      </c>
      <c r="D624" t="s">
        <v>248</v>
      </c>
      <c r="E624" s="76">
        <v>7500</v>
      </c>
      <c r="G624"/>
    </row>
    <row r="625" spans="1:7" ht="12.75">
      <c r="A625"/>
      <c r="B625"/>
      <c r="C625" s="6">
        <v>4210</v>
      </c>
      <c r="D625" t="s">
        <v>57</v>
      </c>
      <c r="E625" s="76">
        <v>15000</v>
      </c>
      <c r="G625"/>
    </row>
    <row r="626" spans="1:7" ht="12.75">
      <c r="A626"/>
      <c r="B626"/>
      <c r="C626" s="6">
        <v>4220</v>
      </c>
      <c r="D626" t="s">
        <v>66</v>
      </c>
      <c r="E626" s="76">
        <v>36000</v>
      </c>
      <c r="G626"/>
    </row>
    <row r="627" spans="1:7" ht="12.75">
      <c r="A627"/>
      <c r="B627"/>
      <c r="C627" s="6">
        <v>4240</v>
      </c>
      <c r="D627" t="s">
        <v>437</v>
      </c>
      <c r="E627" s="76">
        <v>4500</v>
      </c>
      <c r="G627"/>
    </row>
    <row r="628" spans="1:7" ht="12.75">
      <c r="A628"/>
      <c r="B628"/>
      <c r="C628" s="6">
        <v>4260</v>
      </c>
      <c r="D628" t="s">
        <v>58</v>
      </c>
      <c r="E628" s="76">
        <v>37500</v>
      </c>
      <c r="G628"/>
    </row>
    <row r="629" spans="1:7" ht="12.75">
      <c r="A629"/>
      <c r="B629"/>
      <c r="C629" s="6">
        <v>4270</v>
      </c>
      <c r="D629" t="s">
        <v>59</v>
      </c>
      <c r="E629" s="76">
        <v>2500</v>
      </c>
      <c r="G629"/>
    </row>
    <row r="630" spans="1:7" ht="12.75">
      <c r="A630"/>
      <c r="B630"/>
      <c r="C630" s="6">
        <v>4280</v>
      </c>
      <c r="D630" t="s">
        <v>270</v>
      </c>
      <c r="E630" s="76">
        <v>1000</v>
      </c>
      <c r="G630"/>
    </row>
    <row r="631" spans="1:7" ht="12.75">
      <c r="A631"/>
      <c r="B631"/>
      <c r="C631" s="6">
        <v>4300</v>
      </c>
      <c r="D631" t="s">
        <v>60</v>
      </c>
      <c r="E631" s="76">
        <v>12000</v>
      </c>
      <c r="G631"/>
    </row>
    <row r="632" spans="1:7" ht="12.75">
      <c r="A632"/>
      <c r="B632"/>
      <c r="C632" s="6">
        <v>4360</v>
      </c>
      <c r="D632" t="s">
        <v>344</v>
      </c>
      <c r="E632" s="76">
        <v>1200</v>
      </c>
      <c r="G632"/>
    </row>
    <row r="633" spans="1:7" ht="12.75">
      <c r="A633"/>
      <c r="B633"/>
      <c r="C633" s="6">
        <v>4410</v>
      </c>
      <c r="D633" t="s">
        <v>61</v>
      </c>
      <c r="E633" s="76">
        <v>300</v>
      </c>
      <c r="G633"/>
    </row>
    <row r="634" spans="1:7" ht="12.75">
      <c r="A634"/>
      <c r="B634"/>
      <c r="C634" s="6">
        <v>4430</v>
      </c>
      <c r="D634" t="s">
        <v>62</v>
      </c>
      <c r="E634" s="76">
        <v>1500</v>
      </c>
      <c r="G634"/>
    </row>
    <row r="635" spans="1:7" ht="12.75">
      <c r="A635"/>
      <c r="B635"/>
      <c r="C635" s="6">
        <v>4440</v>
      </c>
      <c r="D635" t="s">
        <v>63</v>
      </c>
      <c r="E635" s="76">
        <v>23662</v>
      </c>
      <c r="G635"/>
    </row>
    <row r="636" spans="1:7" ht="12.75">
      <c r="A636"/>
      <c r="B636"/>
      <c r="C636" s="6">
        <v>4520</v>
      </c>
      <c r="D636" t="s">
        <v>476</v>
      </c>
      <c r="E636" s="76">
        <v>506</v>
      </c>
      <c r="G636"/>
    </row>
    <row r="637" spans="1:7" ht="12.75">
      <c r="A637"/>
      <c r="B637"/>
      <c r="D637" t="s">
        <v>266</v>
      </c>
      <c r="G637"/>
    </row>
    <row r="638" spans="1:7" ht="12.75">
      <c r="A638"/>
      <c r="B638"/>
      <c r="C638" s="6">
        <v>4610</v>
      </c>
      <c r="D638" t="s">
        <v>522</v>
      </c>
      <c r="E638" s="76">
        <v>300</v>
      </c>
      <c r="G638"/>
    </row>
    <row r="639" spans="1:7" ht="12.75">
      <c r="A639"/>
      <c r="B639"/>
      <c r="C639" s="6">
        <v>4700</v>
      </c>
      <c r="D639" t="s">
        <v>271</v>
      </c>
      <c r="E639" s="76">
        <v>500</v>
      </c>
      <c r="G639"/>
    </row>
    <row r="640" spans="4:7" ht="12.75">
      <c r="D640" t="s">
        <v>272</v>
      </c>
      <c r="G640"/>
    </row>
    <row r="641" spans="3:7" ht="12.75">
      <c r="C641" s="6">
        <v>4710</v>
      </c>
      <c r="D641" t="s">
        <v>532</v>
      </c>
      <c r="E641" s="76">
        <v>500</v>
      </c>
      <c r="G641"/>
    </row>
    <row r="645" spans="1:7" ht="12.75">
      <c r="A645" s="59"/>
      <c r="B645" s="55"/>
      <c r="C645" s="56"/>
      <c r="D645" s="57"/>
      <c r="E645" s="122"/>
      <c r="G645"/>
    </row>
    <row r="646" spans="2:7" ht="12.75">
      <c r="B646" s="33"/>
      <c r="C646" s="63"/>
      <c r="D646" s="49"/>
      <c r="E646" s="114"/>
      <c r="G646"/>
    </row>
    <row r="647" spans="2:7" ht="12.75">
      <c r="B647" s="62"/>
      <c r="E647" s="114"/>
      <c r="G647"/>
    </row>
    <row r="654" ht="12.75">
      <c r="G654" s="76">
        <f>E661++E705+E753+E806+E861+E908</f>
        <v>11712489</v>
      </c>
    </row>
    <row r="655" ht="12.75">
      <c r="E655" s="76" t="s">
        <v>281</v>
      </c>
    </row>
    <row r="656" spans="4:5" ht="12.75">
      <c r="D656" s="7" t="s">
        <v>574</v>
      </c>
      <c r="E656" s="76" t="s">
        <v>608</v>
      </c>
    </row>
    <row r="657" spans="4:5" ht="12.75">
      <c r="D657" s="6" t="s">
        <v>21</v>
      </c>
      <c r="E657" s="76" t="s">
        <v>189</v>
      </c>
    </row>
    <row r="658" ht="12.75">
      <c r="E658" s="76" t="s">
        <v>609</v>
      </c>
    </row>
    <row r="659" spans="1:5" ht="12.75">
      <c r="A659" s="1" t="s">
        <v>0</v>
      </c>
      <c r="B659" s="1" t="s">
        <v>7</v>
      </c>
      <c r="C659" s="1" t="s">
        <v>8</v>
      </c>
      <c r="D659" s="1" t="s">
        <v>9</v>
      </c>
      <c r="E659" s="79" t="s">
        <v>10</v>
      </c>
    </row>
    <row r="660" spans="1:7" s="5" customFormat="1" ht="12.75">
      <c r="A660" s="7">
        <v>801</v>
      </c>
      <c r="B660" s="7"/>
      <c r="C660" s="7"/>
      <c r="D660" s="5" t="s">
        <v>15</v>
      </c>
      <c r="E660" s="91">
        <f>E661+E686</f>
        <v>1956352</v>
      </c>
      <c r="G660" s="91"/>
    </row>
    <row r="661" spans="1:7" s="58" customFormat="1" ht="12.75">
      <c r="A661" s="59"/>
      <c r="B661" s="59">
        <v>80104</v>
      </c>
      <c r="C661" s="59"/>
      <c r="D661" s="58" t="s">
        <v>187</v>
      </c>
      <c r="E661" s="93">
        <f>SUM(E662:E685)</f>
        <v>1950060</v>
      </c>
      <c r="G661" s="93"/>
    </row>
    <row r="662" spans="3:5" ht="12.75">
      <c r="C662" s="6">
        <v>3020</v>
      </c>
      <c r="D662" t="s">
        <v>51</v>
      </c>
      <c r="E662" s="76">
        <v>12000</v>
      </c>
    </row>
    <row r="663" spans="3:5" ht="12.75">
      <c r="C663" s="6">
        <v>3050</v>
      </c>
      <c r="D663" t="s">
        <v>285</v>
      </c>
      <c r="E663" s="76">
        <v>1440</v>
      </c>
    </row>
    <row r="664" spans="1:7" ht="12.75">
      <c r="A664"/>
      <c r="B664"/>
      <c r="C664" s="6">
        <v>4010</v>
      </c>
      <c r="D664" t="s">
        <v>52</v>
      </c>
      <c r="E664" s="76">
        <v>559500</v>
      </c>
      <c r="G664"/>
    </row>
    <row r="665" spans="1:5" ht="12.75">
      <c r="A665"/>
      <c r="B665"/>
      <c r="C665" s="6">
        <v>4040</v>
      </c>
      <c r="D665" t="s">
        <v>53</v>
      </c>
      <c r="E665" s="76">
        <v>46000</v>
      </c>
    </row>
    <row r="666" spans="1:7" ht="12.75">
      <c r="A666"/>
      <c r="B666"/>
      <c r="C666" s="6">
        <v>4110</v>
      </c>
      <c r="D666" t="s">
        <v>54</v>
      </c>
      <c r="E666" s="76">
        <v>209000</v>
      </c>
      <c r="G666"/>
    </row>
    <row r="667" spans="1:7" ht="12.75">
      <c r="A667"/>
      <c r="B667"/>
      <c r="C667" s="6">
        <v>4120</v>
      </c>
      <c r="D667" t="s">
        <v>545</v>
      </c>
      <c r="E667" s="76">
        <v>31000</v>
      </c>
      <c r="G667"/>
    </row>
    <row r="668" spans="1:7" ht="12.75">
      <c r="A668"/>
      <c r="B668"/>
      <c r="C668" s="6">
        <v>4140</v>
      </c>
      <c r="D668" t="s">
        <v>55</v>
      </c>
      <c r="E668" s="76">
        <v>17600</v>
      </c>
      <c r="G668"/>
    </row>
    <row r="669" spans="1:7" ht="12.75">
      <c r="A669"/>
      <c r="B669"/>
      <c r="D669" t="s">
        <v>56</v>
      </c>
      <c r="G669"/>
    </row>
    <row r="670" spans="1:7" ht="12.75">
      <c r="A670"/>
      <c r="B670"/>
      <c r="C670" s="6">
        <v>4170</v>
      </c>
      <c r="D670" t="s">
        <v>248</v>
      </c>
      <c r="E670" s="76">
        <v>5000</v>
      </c>
      <c r="G670"/>
    </row>
    <row r="671" spans="1:7" ht="12.75">
      <c r="A671"/>
      <c r="B671"/>
      <c r="C671" s="6">
        <v>4210</v>
      </c>
      <c r="D671" t="s">
        <v>57</v>
      </c>
      <c r="E671" s="76">
        <v>10000</v>
      </c>
      <c r="G671"/>
    </row>
    <row r="672" spans="1:7" ht="12.75">
      <c r="A672"/>
      <c r="B672"/>
      <c r="C672" s="6">
        <v>4240</v>
      </c>
      <c r="D672" t="s">
        <v>437</v>
      </c>
      <c r="E672" s="76">
        <v>3000</v>
      </c>
      <c r="G672"/>
    </row>
    <row r="673" spans="1:7" ht="12.75">
      <c r="A673"/>
      <c r="B673"/>
      <c r="C673" s="6">
        <v>4260</v>
      </c>
      <c r="D673" t="s">
        <v>58</v>
      </c>
      <c r="E673" s="76">
        <v>72000</v>
      </c>
      <c r="G673"/>
    </row>
    <row r="674" spans="1:7" ht="12.75">
      <c r="A674"/>
      <c r="B674"/>
      <c r="C674" s="6">
        <v>4270</v>
      </c>
      <c r="D674" t="s">
        <v>59</v>
      </c>
      <c r="E674" s="76">
        <v>10000</v>
      </c>
      <c r="G674"/>
    </row>
    <row r="675" spans="1:7" ht="12.75">
      <c r="A675"/>
      <c r="B675"/>
      <c r="C675" s="6">
        <v>4280</v>
      </c>
      <c r="D675" t="s">
        <v>270</v>
      </c>
      <c r="E675" s="76">
        <v>2000</v>
      </c>
      <c r="G675"/>
    </row>
    <row r="676" spans="1:7" ht="12.75">
      <c r="A676"/>
      <c r="B676"/>
      <c r="C676" s="6">
        <v>4300</v>
      </c>
      <c r="D676" t="s">
        <v>60</v>
      </c>
      <c r="E676" s="76">
        <v>5800</v>
      </c>
      <c r="G676"/>
    </row>
    <row r="677" spans="1:7" ht="12.75">
      <c r="A677"/>
      <c r="B677"/>
      <c r="C677" s="6">
        <v>4360</v>
      </c>
      <c r="D677" t="s">
        <v>344</v>
      </c>
      <c r="E677" s="76">
        <v>3000</v>
      </c>
      <c r="G677"/>
    </row>
    <row r="678" spans="1:7" ht="12.75">
      <c r="A678"/>
      <c r="B678"/>
      <c r="C678" s="6">
        <v>4410</v>
      </c>
      <c r="D678" t="s">
        <v>61</v>
      </c>
      <c r="E678" s="76">
        <v>850</v>
      </c>
      <c r="G678"/>
    </row>
    <row r="679" spans="1:7" ht="12.75">
      <c r="A679"/>
      <c r="B679"/>
      <c r="C679" s="6">
        <v>4430</v>
      </c>
      <c r="D679" t="s">
        <v>62</v>
      </c>
      <c r="E679" s="76">
        <v>2000</v>
      </c>
      <c r="G679"/>
    </row>
    <row r="680" spans="1:5" ht="12.75">
      <c r="A680" s="3"/>
      <c r="B680" s="3"/>
      <c r="C680" s="6">
        <v>4440</v>
      </c>
      <c r="D680" t="s">
        <v>63</v>
      </c>
      <c r="E680" s="87">
        <v>75170</v>
      </c>
    </row>
    <row r="681" spans="1:5" ht="12.75">
      <c r="A681" s="3"/>
      <c r="B681" s="3"/>
      <c r="C681" s="6">
        <v>4700</v>
      </c>
      <c r="D681" t="s">
        <v>279</v>
      </c>
      <c r="E681" s="87">
        <v>700</v>
      </c>
    </row>
    <row r="682" spans="1:5" ht="12.75">
      <c r="A682" s="3"/>
      <c r="B682" s="3"/>
      <c r="D682" t="s">
        <v>280</v>
      </c>
      <c r="E682" s="87"/>
    </row>
    <row r="683" spans="1:5" ht="12.75">
      <c r="A683" s="3"/>
      <c r="B683" s="3"/>
      <c r="C683" s="6">
        <v>4710</v>
      </c>
      <c r="D683" t="s">
        <v>532</v>
      </c>
      <c r="E683" s="87">
        <v>3000</v>
      </c>
    </row>
    <row r="684" spans="1:5" ht="12.75">
      <c r="A684" s="3"/>
      <c r="B684" s="3"/>
      <c r="C684" s="6">
        <v>4790</v>
      </c>
      <c r="D684" t="s">
        <v>578</v>
      </c>
      <c r="E684" s="87">
        <v>786500</v>
      </c>
    </row>
    <row r="685" spans="1:5" ht="12.75">
      <c r="A685" s="3"/>
      <c r="B685" s="3"/>
      <c r="C685" s="6">
        <v>4800</v>
      </c>
      <c r="D685" t="s">
        <v>579</v>
      </c>
      <c r="E685" s="87">
        <v>94500</v>
      </c>
    </row>
    <row r="686" spans="1:7" s="58" customFormat="1" ht="12.75">
      <c r="A686" s="59"/>
      <c r="B686" s="59">
        <v>80146</v>
      </c>
      <c r="C686" s="59"/>
      <c r="D686" s="58" t="s">
        <v>182</v>
      </c>
      <c r="E686" s="93">
        <f>SUM(E687:E689)</f>
        <v>6292</v>
      </c>
      <c r="G686" s="93"/>
    </row>
    <row r="687" spans="1:5" ht="12.75">
      <c r="A687" s="7"/>
      <c r="B687" s="7"/>
      <c r="C687" s="6">
        <v>4210</v>
      </c>
      <c r="D687" t="s">
        <v>57</v>
      </c>
      <c r="E687" s="95">
        <v>500</v>
      </c>
    </row>
    <row r="688" spans="3:5" ht="12.75">
      <c r="C688" s="6">
        <v>4700</v>
      </c>
      <c r="D688" t="s">
        <v>279</v>
      </c>
      <c r="E688" s="76">
        <v>300</v>
      </c>
    </row>
    <row r="689" spans="4:5" ht="12.75">
      <c r="D689" t="s">
        <v>280</v>
      </c>
      <c r="E689" s="76">
        <v>5492</v>
      </c>
    </row>
    <row r="698" spans="1:5" ht="12.75">
      <c r="A698" s="3"/>
      <c r="B698" s="3"/>
      <c r="E698" s="87"/>
    </row>
    <row r="699" ht="12.75">
      <c r="E699" s="76" t="s">
        <v>251</v>
      </c>
    </row>
    <row r="700" spans="4:5" ht="12.75">
      <c r="D700" s="7" t="s">
        <v>575</v>
      </c>
      <c r="E700" s="76" t="s">
        <v>608</v>
      </c>
    </row>
    <row r="701" spans="4:5" ht="12.75">
      <c r="D701" s="6" t="s">
        <v>22</v>
      </c>
      <c r="E701" s="76" t="s">
        <v>189</v>
      </c>
    </row>
    <row r="702" ht="12.75">
      <c r="E702" s="76" t="s">
        <v>609</v>
      </c>
    </row>
    <row r="703" spans="1:5" ht="12.75">
      <c r="A703" s="1" t="s">
        <v>0</v>
      </c>
      <c r="B703" s="1" t="s">
        <v>7</v>
      </c>
      <c r="C703" s="1" t="s">
        <v>8</v>
      </c>
      <c r="D703" s="1" t="s">
        <v>9</v>
      </c>
      <c r="E703" s="79" t="s">
        <v>10</v>
      </c>
    </row>
    <row r="704" spans="1:7" s="5" customFormat="1" ht="12.75">
      <c r="A704" s="7">
        <v>801</v>
      </c>
      <c r="B704" s="7"/>
      <c r="C704" s="7"/>
      <c r="D704" s="5" t="s">
        <v>15</v>
      </c>
      <c r="E704" s="91">
        <f>SUM(E705+E727+E732)</f>
        <v>1772973</v>
      </c>
      <c r="G704" s="91"/>
    </row>
    <row r="705" spans="1:7" s="58" customFormat="1" ht="12.75">
      <c r="A705" s="59"/>
      <c r="B705" s="59">
        <v>80104</v>
      </c>
      <c r="C705" s="59"/>
      <c r="D705" s="58" t="s">
        <v>187</v>
      </c>
      <c r="E705" s="93">
        <f>SUM(E706:E726)</f>
        <v>1639103</v>
      </c>
      <c r="G705" s="93"/>
    </row>
    <row r="706" spans="3:7" ht="12.75">
      <c r="C706" s="6">
        <v>3020</v>
      </c>
      <c r="D706" t="s">
        <v>51</v>
      </c>
      <c r="E706" s="76">
        <v>10000</v>
      </c>
      <c r="G706"/>
    </row>
    <row r="707" spans="3:7" ht="12.75">
      <c r="C707" s="6">
        <v>4010</v>
      </c>
      <c r="D707" t="s">
        <v>52</v>
      </c>
      <c r="E707" s="76">
        <v>490118</v>
      </c>
      <c r="G707"/>
    </row>
    <row r="708" spans="3:7" ht="12.75">
      <c r="C708" s="6">
        <v>4040</v>
      </c>
      <c r="D708" t="s">
        <v>53</v>
      </c>
      <c r="E708" s="76">
        <v>43700</v>
      </c>
      <c r="G708"/>
    </row>
    <row r="709" spans="3:7" ht="12.75">
      <c r="C709" s="6">
        <v>4110</v>
      </c>
      <c r="D709" t="s">
        <v>54</v>
      </c>
      <c r="E709" s="76">
        <v>192589</v>
      </c>
      <c r="G709"/>
    </row>
    <row r="710" spans="3:7" ht="12.75">
      <c r="C710" s="6">
        <v>4120</v>
      </c>
      <c r="D710" t="s">
        <v>545</v>
      </c>
      <c r="E710" s="76">
        <v>24055</v>
      </c>
      <c r="G710"/>
    </row>
    <row r="711" spans="3:7" ht="12.75">
      <c r="C711" s="6">
        <v>4170</v>
      </c>
      <c r="D711" t="s">
        <v>248</v>
      </c>
      <c r="E711" s="76">
        <v>5000</v>
      </c>
      <c r="G711"/>
    </row>
    <row r="712" spans="3:7" ht="12.75">
      <c r="C712" s="6">
        <v>4210</v>
      </c>
      <c r="D712" t="s">
        <v>57</v>
      </c>
      <c r="E712" s="76">
        <v>10000</v>
      </c>
      <c r="G712"/>
    </row>
    <row r="713" spans="3:7" ht="12.75">
      <c r="C713" s="6">
        <v>4240</v>
      </c>
      <c r="D713" t="s">
        <v>437</v>
      </c>
      <c r="E713" s="76">
        <v>3000</v>
      </c>
      <c r="G713"/>
    </row>
    <row r="714" spans="3:7" ht="12.75">
      <c r="C714" s="6">
        <v>4260</v>
      </c>
      <c r="D714" t="s">
        <v>58</v>
      </c>
      <c r="E714" s="76">
        <v>63000</v>
      </c>
      <c r="G714"/>
    </row>
    <row r="715" spans="3:7" ht="12.75">
      <c r="C715" s="6">
        <v>4270</v>
      </c>
      <c r="D715" t="s">
        <v>59</v>
      </c>
      <c r="E715" s="76">
        <v>10000</v>
      </c>
      <c r="G715"/>
    </row>
    <row r="716" spans="3:7" ht="12.75">
      <c r="C716" s="6">
        <v>4280</v>
      </c>
      <c r="D716" t="s">
        <v>270</v>
      </c>
      <c r="E716" s="76">
        <v>2000</v>
      </c>
      <c r="G716"/>
    </row>
    <row r="717" spans="3:7" ht="12.75">
      <c r="C717" s="6">
        <v>4300</v>
      </c>
      <c r="D717" t="s">
        <v>60</v>
      </c>
      <c r="E717" s="76">
        <v>5800</v>
      </c>
      <c r="G717"/>
    </row>
    <row r="718" spans="3:7" ht="12.75">
      <c r="C718" s="6">
        <v>4360</v>
      </c>
      <c r="D718" t="s">
        <v>344</v>
      </c>
      <c r="E718" s="76">
        <v>3000</v>
      </c>
      <c r="G718"/>
    </row>
    <row r="719" spans="3:7" ht="12.75">
      <c r="C719" s="6">
        <v>4410</v>
      </c>
      <c r="D719" t="s">
        <v>61</v>
      </c>
      <c r="E719" s="76">
        <v>850</v>
      </c>
      <c r="G719"/>
    </row>
    <row r="720" spans="3:7" ht="12.75">
      <c r="C720" s="6">
        <v>4430</v>
      </c>
      <c r="D720" t="s">
        <v>62</v>
      </c>
      <c r="E720" s="76">
        <v>2500</v>
      </c>
      <c r="G720"/>
    </row>
    <row r="721" spans="1:7" ht="12.75">
      <c r="A721" s="3"/>
      <c r="B721" s="3"/>
      <c r="C721" s="6">
        <v>4440</v>
      </c>
      <c r="D721" t="s">
        <v>63</v>
      </c>
      <c r="E721" s="87">
        <v>59306</v>
      </c>
      <c r="G721"/>
    </row>
    <row r="722" spans="1:7" ht="12.75">
      <c r="A722" s="3"/>
      <c r="B722" s="3"/>
      <c r="C722" s="6">
        <v>4700</v>
      </c>
      <c r="D722" t="s">
        <v>279</v>
      </c>
      <c r="E722" s="87">
        <v>500</v>
      </c>
      <c r="G722"/>
    </row>
    <row r="723" spans="1:7" ht="12.75">
      <c r="A723" s="3"/>
      <c r="B723" s="3"/>
      <c r="D723" t="s">
        <v>280</v>
      </c>
      <c r="E723" s="87"/>
      <c r="G723"/>
    </row>
    <row r="724" spans="1:5" ht="12.75">
      <c r="A724" s="3"/>
      <c r="B724" s="3"/>
      <c r="C724" s="6">
        <v>4710</v>
      </c>
      <c r="D724" t="s">
        <v>532</v>
      </c>
      <c r="E724" s="87">
        <v>1000</v>
      </c>
    </row>
    <row r="725" spans="1:5" ht="12.75">
      <c r="A725" s="3"/>
      <c r="B725" s="3"/>
      <c r="C725" s="6">
        <v>4790</v>
      </c>
      <c r="D725" t="s">
        <v>578</v>
      </c>
      <c r="E725" s="87">
        <v>648407</v>
      </c>
    </row>
    <row r="726" spans="1:5" ht="12.75">
      <c r="A726" s="3"/>
      <c r="B726" s="3"/>
      <c r="C726" s="6">
        <v>4800</v>
      </c>
      <c r="D726" t="s">
        <v>579</v>
      </c>
      <c r="E726" s="87">
        <v>64278</v>
      </c>
    </row>
    <row r="727" spans="1:7" s="58" customFormat="1" ht="12.75">
      <c r="A727" s="59"/>
      <c r="B727" s="59">
        <v>80146</v>
      </c>
      <c r="C727" s="59"/>
      <c r="D727" s="58" t="s">
        <v>182</v>
      </c>
      <c r="E727" s="93">
        <f>SUM(E728:E731)</f>
        <v>5955</v>
      </c>
      <c r="G727" s="93"/>
    </row>
    <row r="728" spans="1:5" ht="12.75">
      <c r="A728" s="7"/>
      <c r="B728" s="9"/>
      <c r="C728" s="6">
        <v>4210</v>
      </c>
      <c r="D728" t="s">
        <v>57</v>
      </c>
      <c r="E728" s="94">
        <v>1848</v>
      </c>
    </row>
    <row r="729" spans="3:5" ht="12.75">
      <c r="C729" s="6">
        <v>4410</v>
      </c>
      <c r="D729" t="s">
        <v>61</v>
      </c>
      <c r="E729" s="76">
        <v>0</v>
      </c>
    </row>
    <row r="730" spans="3:5" ht="12.75">
      <c r="C730" s="6">
        <v>4700</v>
      </c>
      <c r="D730" t="s">
        <v>279</v>
      </c>
      <c r="E730" s="76">
        <v>207</v>
      </c>
    </row>
    <row r="731" spans="4:5" ht="12.75">
      <c r="D731" t="s">
        <v>280</v>
      </c>
      <c r="E731" s="76">
        <v>3900</v>
      </c>
    </row>
    <row r="732" spans="1:7" s="58" customFormat="1" ht="15.75">
      <c r="A732" s="59"/>
      <c r="B732" s="133" t="s">
        <v>425</v>
      </c>
      <c r="C732" s="134"/>
      <c r="D732" s="126" t="s">
        <v>438</v>
      </c>
      <c r="E732" s="93">
        <f>SUM(E735:E743)</f>
        <v>127915</v>
      </c>
      <c r="G732" s="93"/>
    </row>
    <row r="733" spans="1:7" s="58" customFormat="1" ht="15.75">
      <c r="A733" s="59"/>
      <c r="B733" s="135"/>
      <c r="C733" s="134"/>
      <c r="D733" s="126" t="s">
        <v>527</v>
      </c>
      <c r="E733" s="93"/>
      <c r="G733" s="93"/>
    </row>
    <row r="734" spans="1:7" s="58" customFormat="1" ht="15.75">
      <c r="A734" s="59"/>
      <c r="B734" s="135"/>
      <c r="C734" s="134"/>
      <c r="D734" s="126" t="s">
        <v>440</v>
      </c>
      <c r="E734" s="93"/>
      <c r="G734" s="93"/>
    </row>
    <row r="735" spans="2:5" ht="15">
      <c r="B735" s="124"/>
      <c r="C735" s="6">
        <v>3020</v>
      </c>
      <c r="D735" t="s">
        <v>51</v>
      </c>
      <c r="E735" s="76">
        <v>288</v>
      </c>
    </row>
    <row r="736" spans="3:5" ht="12.75">
      <c r="C736" s="6">
        <v>4110</v>
      </c>
      <c r="D736" t="s">
        <v>54</v>
      </c>
      <c r="E736" s="76">
        <v>17350</v>
      </c>
    </row>
    <row r="737" spans="3:5" ht="12.75">
      <c r="C737" s="6">
        <v>4120</v>
      </c>
      <c r="D737" t="s">
        <v>545</v>
      </c>
      <c r="E737" s="76">
        <v>2486</v>
      </c>
    </row>
    <row r="738" spans="3:5" ht="12.75">
      <c r="C738" s="6">
        <v>4210</v>
      </c>
      <c r="D738" t="s">
        <v>57</v>
      </c>
      <c r="E738" s="76">
        <v>2000</v>
      </c>
    </row>
    <row r="739" spans="3:5" ht="12.75">
      <c r="C739" s="6">
        <v>4240</v>
      </c>
      <c r="D739" t="s">
        <v>583</v>
      </c>
      <c r="E739" s="76">
        <v>1000</v>
      </c>
    </row>
    <row r="740" spans="3:5" ht="12.75">
      <c r="C740" s="6">
        <v>4440</v>
      </c>
      <c r="D740" t="s">
        <v>585</v>
      </c>
      <c r="E740" s="76">
        <v>3028</v>
      </c>
    </row>
    <row r="741" spans="3:5" ht="12.75">
      <c r="C741" s="6">
        <v>4710</v>
      </c>
      <c r="D741" t="s">
        <v>532</v>
      </c>
      <c r="E741" s="76">
        <v>300</v>
      </c>
    </row>
    <row r="742" spans="3:5" ht="12.75">
      <c r="C742" s="6">
        <v>4790</v>
      </c>
      <c r="D742" t="s">
        <v>586</v>
      </c>
      <c r="E742" s="76">
        <v>95963</v>
      </c>
    </row>
    <row r="743" spans="3:5" ht="12.75">
      <c r="C743" s="6">
        <v>4800</v>
      </c>
      <c r="D743" t="s">
        <v>581</v>
      </c>
      <c r="E743" s="76">
        <v>5500</v>
      </c>
    </row>
    <row r="745" spans="1:5" ht="12.75">
      <c r="A745" s="3"/>
      <c r="B745" s="3"/>
      <c r="C745" s="3"/>
      <c r="D745" s="15"/>
      <c r="E745" s="78"/>
    </row>
    <row r="746" spans="1:5" ht="12.75">
      <c r="A746" s="21"/>
      <c r="B746" s="21"/>
      <c r="C746" s="21"/>
      <c r="D746" s="22"/>
      <c r="E746" s="116"/>
    </row>
    <row r="747" ht="12.75">
      <c r="E747" s="76" t="s">
        <v>25</v>
      </c>
    </row>
    <row r="748" spans="4:5" ht="12.75">
      <c r="D748" s="7" t="s">
        <v>574</v>
      </c>
      <c r="E748" s="76" t="s">
        <v>608</v>
      </c>
    </row>
    <row r="749" spans="4:5" ht="12.75">
      <c r="D749" s="6" t="s">
        <v>23</v>
      </c>
      <c r="E749" s="76" t="s">
        <v>189</v>
      </c>
    </row>
    <row r="750" ht="12.75">
      <c r="E750" s="76" t="s">
        <v>609</v>
      </c>
    </row>
    <row r="751" spans="1:5" ht="12.75">
      <c r="A751" s="1" t="s">
        <v>0</v>
      </c>
      <c r="B751" s="1" t="s">
        <v>7</v>
      </c>
      <c r="C751" s="1" t="s">
        <v>8</v>
      </c>
      <c r="D751" s="1" t="s">
        <v>9</v>
      </c>
      <c r="E751" s="79" t="s">
        <v>10</v>
      </c>
    </row>
    <row r="752" spans="1:7" s="5" customFormat="1" ht="12.75">
      <c r="A752" s="7">
        <v>801</v>
      </c>
      <c r="B752" s="7"/>
      <c r="C752" s="7"/>
      <c r="D752" s="5" t="s">
        <v>15</v>
      </c>
      <c r="E752" s="91">
        <f>E753+E775+E780</f>
        <v>2400418</v>
      </c>
      <c r="G752" s="91"/>
    </row>
    <row r="753" spans="1:7" s="58" customFormat="1" ht="12.75">
      <c r="A753" s="59"/>
      <c r="B753" s="59">
        <v>80104</v>
      </c>
      <c r="C753" s="59"/>
      <c r="D753" s="58" t="s">
        <v>187</v>
      </c>
      <c r="E753" s="93">
        <f>SUM(E754:E774)</f>
        <v>2282500</v>
      </c>
      <c r="G753" s="93"/>
    </row>
    <row r="754" spans="3:5" ht="12.75">
      <c r="C754" s="6">
        <v>3020</v>
      </c>
      <c r="D754" t="s">
        <v>51</v>
      </c>
      <c r="E754" s="76">
        <v>11300</v>
      </c>
    </row>
    <row r="755" spans="3:5" ht="12.75">
      <c r="C755" s="6">
        <v>4010</v>
      </c>
      <c r="D755" t="s">
        <v>52</v>
      </c>
      <c r="E755" s="76">
        <v>668521</v>
      </c>
    </row>
    <row r="756" spans="3:5" ht="12.75">
      <c r="C756" s="6">
        <v>4040</v>
      </c>
      <c r="D756" t="s">
        <v>53</v>
      </c>
      <c r="E756" s="76">
        <v>55600</v>
      </c>
    </row>
    <row r="757" spans="3:7" ht="12.75">
      <c r="C757" s="6">
        <v>4110</v>
      </c>
      <c r="D757" t="s">
        <v>54</v>
      </c>
      <c r="E757" s="76">
        <v>262720</v>
      </c>
      <c r="G757"/>
    </row>
    <row r="758" spans="3:7" ht="12.75">
      <c r="C758" s="6">
        <v>4120</v>
      </c>
      <c r="D758" t="s">
        <v>545</v>
      </c>
      <c r="E758" s="76">
        <v>32420</v>
      </c>
      <c r="G758"/>
    </row>
    <row r="759" spans="3:7" ht="12.75">
      <c r="C759" s="6">
        <v>4170</v>
      </c>
      <c r="D759" t="s">
        <v>248</v>
      </c>
      <c r="E759" s="76">
        <v>5000</v>
      </c>
      <c r="G759"/>
    </row>
    <row r="760" spans="3:7" ht="12.75">
      <c r="C760" s="6">
        <v>4210</v>
      </c>
      <c r="D760" t="s">
        <v>57</v>
      </c>
      <c r="E760" s="76">
        <v>10000</v>
      </c>
      <c r="G760"/>
    </row>
    <row r="761" spans="3:7" ht="12.75">
      <c r="C761" s="6">
        <v>4240</v>
      </c>
      <c r="D761" t="s">
        <v>437</v>
      </c>
      <c r="E761" s="76">
        <v>3000</v>
      </c>
      <c r="G761"/>
    </row>
    <row r="762" spans="3:7" ht="12.75">
      <c r="C762" s="6">
        <v>4260</v>
      </c>
      <c r="D762" t="s">
        <v>58</v>
      </c>
      <c r="E762" s="76">
        <v>82000</v>
      </c>
      <c r="G762"/>
    </row>
    <row r="763" spans="3:7" ht="12.75">
      <c r="C763" s="6">
        <v>4270</v>
      </c>
      <c r="D763" t="s">
        <v>59</v>
      </c>
      <c r="E763" s="76">
        <v>10000</v>
      </c>
      <c r="G763"/>
    </row>
    <row r="764" spans="3:7" ht="12.75">
      <c r="C764" s="6">
        <v>4280</v>
      </c>
      <c r="D764" t="s">
        <v>270</v>
      </c>
      <c r="E764" s="76">
        <v>2000</v>
      </c>
      <c r="G764"/>
    </row>
    <row r="765" spans="3:7" ht="12.75">
      <c r="C765" s="6">
        <v>4300</v>
      </c>
      <c r="D765" t="s">
        <v>60</v>
      </c>
      <c r="E765" s="76">
        <v>5800</v>
      </c>
      <c r="G765"/>
    </row>
    <row r="766" spans="3:7" ht="12.75">
      <c r="C766" s="6">
        <v>4360</v>
      </c>
      <c r="D766" t="s">
        <v>344</v>
      </c>
      <c r="E766" s="76">
        <v>1920</v>
      </c>
      <c r="G766"/>
    </row>
    <row r="767" spans="3:7" ht="12.75">
      <c r="C767" s="6">
        <v>4410</v>
      </c>
      <c r="D767" t="s">
        <v>61</v>
      </c>
      <c r="E767" s="76">
        <v>850</v>
      </c>
      <c r="G767"/>
    </row>
    <row r="768" spans="3:7" ht="12.75">
      <c r="C768" s="6">
        <v>4430</v>
      </c>
      <c r="D768" t="s">
        <v>62</v>
      </c>
      <c r="E768" s="76">
        <v>3500</v>
      </c>
      <c r="G768"/>
    </row>
    <row r="769" spans="1:7" ht="12.75">
      <c r="A769" s="3"/>
      <c r="B769" s="3"/>
      <c r="C769" s="6">
        <v>4440</v>
      </c>
      <c r="D769" t="s">
        <v>63</v>
      </c>
      <c r="E769" s="87">
        <v>71020</v>
      </c>
      <c r="G769"/>
    </row>
    <row r="770" spans="1:7" ht="12.75">
      <c r="A770" s="3"/>
      <c r="B770" s="3"/>
      <c r="C770" s="6">
        <v>4700</v>
      </c>
      <c r="D770" t="s">
        <v>279</v>
      </c>
      <c r="E770" s="148">
        <v>700</v>
      </c>
      <c r="G770"/>
    </row>
    <row r="771" spans="1:7" ht="12.75">
      <c r="A771" s="3"/>
      <c r="B771" s="3"/>
      <c r="D771" t="s">
        <v>280</v>
      </c>
      <c r="E771" s="148"/>
      <c r="G771"/>
    </row>
    <row r="772" spans="1:7" ht="12.75">
      <c r="A772" s="3"/>
      <c r="B772" s="3"/>
      <c r="C772" s="6">
        <v>4710</v>
      </c>
      <c r="D772" t="s">
        <v>532</v>
      </c>
      <c r="E772" s="87">
        <v>1000</v>
      </c>
      <c r="G772"/>
    </row>
    <row r="773" spans="1:7" ht="12.75">
      <c r="A773" s="3"/>
      <c r="B773" s="3"/>
      <c r="C773" s="6">
        <v>4790</v>
      </c>
      <c r="D773" t="s">
        <v>580</v>
      </c>
      <c r="E773" s="87">
        <v>965549</v>
      </c>
      <c r="G773"/>
    </row>
    <row r="774" spans="1:7" ht="12.75">
      <c r="A774" s="3"/>
      <c r="B774" s="3"/>
      <c r="C774" s="6">
        <v>4800</v>
      </c>
      <c r="D774" t="s">
        <v>581</v>
      </c>
      <c r="E774" s="87">
        <v>89600</v>
      </c>
      <c r="G774"/>
    </row>
    <row r="775" spans="1:7" s="58" customFormat="1" ht="12.75">
      <c r="A775" s="59"/>
      <c r="B775" s="59">
        <v>80146</v>
      </c>
      <c r="C775" s="59"/>
      <c r="D775" s="58" t="s">
        <v>182</v>
      </c>
      <c r="E775" s="93">
        <f>SUM(E776:E779)</f>
        <v>8379</v>
      </c>
      <c r="G775" s="93"/>
    </row>
    <row r="776" spans="1:5" ht="12.75">
      <c r="A776" s="7"/>
      <c r="B776" s="7"/>
      <c r="C776" s="6">
        <v>4210</v>
      </c>
      <c r="D776" t="s">
        <v>57</v>
      </c>
      <c r="E776" s="115">
        <v>1500</v>
      </c>
    </row>
    <row r="777" spans="1:5" ht="12.75">
      <c r="A777" s="7"/>
      <c r="B777" s="7"/>
      <c r="C777" s="6">
        <v>4300</v>
      </c>
      <c r="D777" t="s">
        <v>60</v>
      </c>
      <c r="E777" s="115">
        <v>2000</v>
      </c>
    </row>
    <row r="778" spans="3:5" ht="12.75">
      <c r="C778" s="6">
        <v>4700</v>
      </c>
      <c r="D778" t="s">
        <v>279</v>
      </c>
      <c r="E778" s="76">
        <v>525</v>
      </c>
    </row>
    <row r="779" spans="4:5" ht="12.75">
      <c r="D779" t="s">
        <v>280</v>
      </c>
      <c r="E779" s="76">
        <v>4354</v>
      </c>
    </row>
    <row r="780" spans="1:7" s="58" customFormat="1" ht="15.75">
      <c r="A780" s="59"/>
      <c r="B780" s="133" t="s">
        <v>425</v>
      </c>
      <c r="C780" s="134"/>
      <c r="D780" s="126" t="s">
        <v>438</v>
      </c>
      <c r="E780" s="93">
        <f>SUM(E783:E788)</f>
        <v>109539</v>
      </c>
      <c r="G780" s="93">
        <f>E780+E833+E936+E732</f>
        <v>578889</v>
      </c>
    </row>
    <row r="781" spans="1:7" s="58" customFormat="1" ht="15.75">
      <c r="A781" s="59"/>
      <c r="B781" s="135"/>
      <c r="C781" s="134"/>
      <c r="D781" s="126" t="s">
        <v>527</v>
      </c>
      <c r="E781" s="93"/>
      <c r="G781" s="93"/>
    </row>
    <row r="782" spans="1:7" s="58" customFormat="1" ht="15.75">
      <c r="A782" s="59"/>
      <c r="B782" s="135"/>
      <c r="C782" s="134"/>
      <c r="D782" s="126" t="s">
        <v>440</v>
      </c>
      <c r="E782" s="93"/>
      <c r="G782" s="93"/>
    </row>
    <row r="783" spans="1:7" ht="15">
      <c r="A783"/>
      <c r="B783" s="124"/>
      <c r="C783" s="6">
        <v>3020</v>
      </c>
      <c r="D783" t="s">
        <v>51</v>
      </c>
      <c r="E783" s="115">
        <v>250</v>
      </c>
      <c r="G783"/>
    </row>
    <row r="784" spans="1:7" ht="15">
      <c r="A784"/>
      <c r="B784" s="124"/>
      <c r="C784" s="125">
        <v>4110</v>
      </c>
      <c r="D784" s="123" t="s">
        <v>54</v>
      </c>
      <c r="E784" s="115">
        <v>15270</v>
      </c>
      <c r="G784"/>
    </row>
    <row r="785" spans="1:7" ht="12.75">
      <c r="A785"/>
      <c r="C785" s="6">
        <v>4240</v>
      </c>
      <c r="D785" t="s">
        <v>437</v>
      </c>
      <c r="E785" s="76">
        <v>2000</v>
      </c>
      <c r="G785"/>
    </row>
    <row r="786" spans="1:7" ht="12.75">
      <c r="A786"/>
      <c r="C786" s="6">
        <v>4440</v>
      </c>
      <c r="D786" t="s">
        <v>63</v>
      </c>
      <c r="E786" s="76">
        <v>3029</v>
      </c>
      <c r="G786"/>
    </row>
    <row r="787" spans="3:5" ht="12.75">
      <c r="C787" s="6">
        <v>4790</v>
      </c>
      <c r="D787" t="s">
        <v>580</v>
      </c>
      <c r="E787" s="76">
        <v>81790</v>
      </c>
    </row>
    <row r="788" spans="3:5" ht="12.75">
      <c r="C788" s="6">
        <v>4800</v>
      </c>
      <c r="D788" t="s">
        <v>587</v>
      </c>
      <c r="E788" s="76">
        <v>7200</v>
      </c>
    </row>
    <row r="800" spans="1:7" ht="12.75">
      <c r="A800"/>
      <c r="B800"/>
      <c r="C800"/>
      <c r="E800" s="76" t="s">
        <v>27</v>
      </c>
      <c r="G800"/>
    </row>
    <row r="801" spans="1:7" ht="12.75">
      <c r="A801"/>
      <c r="B801"/>
      <c r="C801"/>
      <c r="D801" s="7" t="s">
        <v>574</v>
      </c>
      <c r="E801" s="76" t="s">
        <v>608</v>
      </c>
      <c r="G801"/>
    </row>
    <row r="802" spans="1:7" ht="12.75">
      <c r="A802"/>
      <c r="B802"/>
      <c r="C802"/>
      <c r="D802" s="6" t="s">
        <v>26</v>
      </c>
      <c r="E802" s="76" t="s">
        <v>189</v>
      </c>
      <c r="G802"/>
    </row>
    <row r="803" ht="12.75">
      <c r="E803" s="76" t="s">
        <v>609</v>
      </c>
    </row>
    <row r="804" spans="1:5" ht="12.75">
      <c r="A804" s="1" t="s">
        <v>0</v>
      </c>
      <c r="B804" s="1" t="s">
        <v>7</v>
      </c>
      <c r="C804" s="1" t="s">
        <v>8</v>
      </c>
      <c r="D804" s="1" t="s">
        <v>9</v>
      </c>
      <c r="E804" s="79" t="s">
        <v>10</v>
      </c>
    </row>
    <row r="805" spans="1:7" s="5" customFormat="1" ht="12.75">
      <c r="A805" s="7">
        <v>801</v>
      </c>
      <c r="B805" s="7"/>
      <c r="C805" s="7"/>
      <c r="D805" s="5" t="s">
        <v>15</v>
      </c>
      <c r="E805" s="91">
        <f>E806+E828+E833</f>
        <v>2116172</v>
      </c>
      <c r="G805" s="91"/>
    </row>
    <row r="806" spans="1:7" s="58" customFormat="1" ht="12.75">
      <c r="A806" s="59"/>
      <c r="B806" s="59">
        <v>80104</v>
      </c>
      <c r="C806" s="59"/>
      <c r="D806" s="58" t="s">
        <v>187</v>
      </c>
      <c r="E806" s="93">
        <f>SUM(E807:E827)</f>
        <v>1903724</v>
      </c>
      <c r="G806" s="93"/>
    </row>
    <row r="807" spans="3:5" ht="12.75">
      <c r="C807" s="6">
        <v>3020</v>
      </c>
      <c r="D807" t="s">
        <v>51</v>
      </c>
      <c r="E807" s="76">
        <v>11000</v>
      </c>
    </row>
    <row r="808" spans="3:5" ht="12.75">
      <c r="C808" s="6">
        <v>4010</v>
      </c>
      <c r="D808" t="s">
        <v>52</v>
      </c>
      <c r="E808" s="76">
        <v>522000</v>
      </c>
    </row>
    <row r="809" spans="3:5" ht="12.75">
      <c r="C809" s="6">
        <v>4040</v>
      </c>
      <c r="D809" t="s">
        <v>53</v>
      </c>
      <c r="E809" s="76">
        <v>45000</v>
      </c>
    </row>
    <row r="810" spans="3:5" ht="12.75">
      <c r="C810" s="6">
        <v>4110</v>
      </c>
      <c r="D810" t="s">
        <v>54</v>
      </c>
      <c r="E810" s="76">
        <v>220000</v>
      </c>
    </row>
    <row r="811" spans="3:5" ht="12.75">
      <c r="C811" s="6">
        <v>4120</v>
      </c>
      <c r="D811" t="s">
        <v>545</v>
      </c>
      <c r="E811" s="76">
        <v>29000</v>
      </c>
    </row>
    <row r="812" spans="3:5" ht="12.75">
      <c r="C812" s="6">
        <v>4170</v>
      </c>
      <c r="D812" t="s">
        <v>248</v>
      </c>
      <c r="E812" s="76">
        <v>5000</v>
      </c>
    </row>
    <row r="813" spans="3:5" ht="12.75">
      <c r="C813" s="6">
        <v>4210</v>
      </c>
      <c r="D813" t="s">
        <v>57</v>
      </c>
      <c r="E813" s="76">
        <v>10000</v>
      </c>
    </row>
    <row r="814" spans="3:5" ht="12.75">
      <c r="C814" s="6">
        <v>4240</v>
      </c>
      <c r="D814" t="s">
        <v>437</v>
      </c>
      <c r="E814" s="76">
        <v>3000</v>
      </c>
    </row>
    <row r="815" spans="3:5" ht="12.75">
      <c r="C815" s="6">
        <v>4260</v>
      </c>
      <c r="D815" t="s">
        <v>58</v>
      </c>
      <c r="E815" s="76">
        <v>70000</v>
      </c>
    </row>
    <row r="816" spans="3:5" ht="12.75">
      <c r="C816" s="6">
        <v>4270</v>
      </c>
      <c r="D816" t="s">
        <v>59</v>
      </c>
      <c r="E816" s="76">
        <v>10000</v>
      </c>
    </row>
    <row r="817" spans="3:5" ht="12.75">
      <c r="C817" s="6">
        <v>4280</v>
      </c>
      <c r="D817" t="s">
        <v>270</v>
      </c>
      <c r="E817" s="76">
        <v>2000</v>
      </c>
    </row>
    <row r="818" spans="3:5" ht="12.75">
      <c r="C818" s="6">
        <v>4300</v>
      </c>
      <c r="D818" t="s">
        <v>60</v>
      </c>
      <c r="E818" s="76">
        <v>5800</v>
      </c>
    </row>
    <row r="819" spans="3:5" ht="12.75">
      <c r="C819" s="6">
        <v>4360</v>
      </c>
      <c r="D819" t="s">
        <v>344</v>
      </c>
      <c r="E819" s="76">
        <v>3000</v>
      </c>
    </row>
    <row r="820" spans="3:5" ht="12.75">
      <c r="C820" s="6">
        <v>4410</v>
      </c>
      <c r="D820" t="s">
        <v>61</v>
      </c>
      <c r="E820" s="76">
        <v>850</v>
      </c>
    </row>
    <row r="821" spans="3:5" ht="12.75">
      <c r="C821" s="6">
        <v>4430</v>
      </c>
      <c r="D821" t="s">
        <v>62</v>
      </c>
      <c r="E821" s="76">
        <v>3000</v>
      </c>
    </row>
    <row r="822" spans="1:5" ht="12.75">
      <c r="A822" s="3"/>
      <c r="B822" s="3"/>
      <c r="C822" s="6">
        <v>4440</v>
      </c>
      <c r="D822" t="s">
        <v>63</v>
      </c>
      <c r="E822" s="87">
        <v>64874</v>
      </c>
    </row>
    <row r="823" spans="1:5" ht="12.75">
      <c r="A823" s="3"/>
      <c r="B823" s="3"/>
      <c r="C823" s="6">
        <v>4700</v>
      </c>
      <c r="D823" t="s">
        <v>279</v>
      </c>
      <c r="E823" s="87">
        <v>700</v>
      </c>
    </row>
    <row r="824" spans="1:5" ht="12.75">
      <c r="A824" s="3"/>
      <c r="B824" s="3"/>
      <c r="D824" t="s">
        <v>280</v>
      </c>
      <c r="E824" s="87"/>
    </row>
    <row r="825" spans="1:5" ht="12.75">
      <c r="A825" s="3"/>
      <c r="B825" s="3"/>
      <c r="C825" s="6">
        <v>4710</v>
      </c>
      <c r="D825" t="s">
        <v>532</v>
      </c>
      <c r="E825" s="87">
        <v>3000</v>
      </c>
    </row>
    <row r="826" spans="1:5" ht="12.75">
      <c r="A826" s="3"/>
      <c r="B826" s="3"/>
      <c r="C826" s="6">
        <v>4790</v>
      </c>
      <c r="D826" t="s">
        <v>580</v>
      </c>
      <c r="E826" s="87">
        <v>816000</v>
      </c>
    </row>
    <row r="827" spans="1:5" ht="12.75">
      <c r="A827" s="3"/>
      <c r="B827" s="3"/>
      <c r="C827" s="6">
        <v>4800</v>
      </c>
      <c r="D827" t="s">
        <v>581</v>
      </c>
      <c r="E827" s="87">
        <v>79500</v>
      </c>
    </row>
    <row r="828" spans="1:11" s="58" customFormat="1" ht="12.75">
      <c r="A828" s="59"/>
      <c r="B828" s="59">
        <v>80146</v>
      </c>
      <c r="C828" s="59"/>
      <c r="D828" s="58" t="s">
        <v>182</v>
      </c>
      <c r="E828" s="93">
        <f>SUM(E829:E832)</f>
        <v>7742</v>
      </c>
      <c r="G828" s="136"/>
      <c r="H828" s="59"/>
      <c r="I828" s="59"/>
      <c r="K828" s="137"/>
    </row>
    <row r="829" spans="1:11" ht="12.75">
      <c r="A829" s="7"/>
      <c r="B829" s="7"/>
      <c r="C829" s="6">
        <v>4210</v>
      </c>
      <c r="D829" t="s">
        <v>57</v>
      </c>
      <c r="E829" s="95">
        <v>942</v>
      </c>
      <c r="G829" s="92"/>
      <c r="H829" s="6"/>
      <c r="I829" s="6"/>
      <c r="K829" s="4"/>
    </row>
    <row r="830" spans="1:11" ht="12.75">
      <c r="A830" s="7"/>
      <c r="B830" s="7"/>
      <c r="C830" s="6">
        <v>4300</v>
      </c>
      <c r="D830" t="s">
        <v>60</v>
      </c>
      <c r="E830" s="95">
        <v>4500</v>
      </c>
      <c r="G830" s="92"/>
      <c r="H830" s="6"/>
      <c r="I830" s="6"/>
      <c r="K830" s="4"/>
    </row>
    <row r="831" spans="3:11" ht="12.75">
      <c r="C831" s="6">
        <v>4700</v>
      </c>
      <c r="D831" t="s">
        <v>279</v>
      </c>
      <c r="E831" s="76">
        <v>300</v>
      </c>
      <c r="G831" s="92"/>
      <c r="H831" s="6"/>
      <c r="I831" s="6"/>
      <c r="K831" s="4"/>
    </row>
    <row r="832" spans="4:11" ht="12.75">
      <c r="D832" t="s">
        <v>280</v>
      </c>
      <c r="E832" s="76">
        <v>2000</v>
      </c>
      <c r="G832" s="92"/>
      <c r="H832" s="6"/>
      <c r="I832" s="6"/>
      <c r="K832" s="4"/>
    </row>
    <row r="833" spans="1:11" s="58" customFormat="1" ht="15.75">
      <c r="A833" s="59"/>
      <c r="B833" s="133" t="s">
        <v>425</v>
      </c>
      <c r="C833" s="134"/>
      <c r="D833" s="126" t="s">
        <v>438</v>
      </c>
      <c r="E833" s="93">
        <f>SUM(E836:E843)</f>
        <v>204706</v>
      </c>
      <c r="G833" s="136"/>
      <c r="H833" s="59"/>
      <c r="I833" s="59"/>
      <c r="K833" s="137"/>
    </row>
    <row r="834" spans="1:11" s="58" customFormat="1" ht="15.75">
      <c r="A834" s="59"/>
      <c r="B834" s="135"/>
      <c r="C834" s="134"/>
      <c r="D834" s="126" t="s">
        <v>439</v>
      </c>
      <c r="E834" s="93"/>
      <c r="G834" s="136"/>
      <c r="H834" s="59"/>
      <c r="I834" s="59"/>
      <c r="K834" s="137"/>
    </row>
    <row r="835" spans="1:11" s="58" customFormat="1" ht="15.75">
      <c r="A835" s="59"/>
      <c r="B835" s="135"/>
      <c r="C835" s="134"/>
      <c r="D835" s="126" t="s">
        <v>440</v>
      </c>
      <c r="E835" s="93"/>
      <c r="G835" s="136"/>
      <c r="H835" s="59"/>
      <c r="I835" s="59"/>
      <c r="K835" s="137"/>
    </row>
    <row r="836" spans="2:11" ht="15">
      <c r="B836" s="124"/>
      <c r="C836" s="6">
        <v>3020</v>
      </c>
      <c r="D836" t="s">
        <v>51</v>
      </c>
      <c r="E836" s="115">
        <v>450</v>
      </c>
      <c r="G836" s="92"/>
      <c r="H836" s="6"/>
      <c r="I836" s="6"/>
      <c r="K836" s="4"/>
    </row>
    <row r="837" spans="1:11" ht="15">
      <c r="A837"/>
      <c r="B837" s="124"/>
      <c r="C837" s="125">
        <v>4110</v>
      </c>
      <c r="D837" s="123" t="s">
        <v>54</v>
      </c>
      <c r="E837" s="115">
        <v>27800</v>
      </c>
      <c r="G837" s="92"/>
      <c r="H837" s="6"/>
      <c r="I837" s="6"/>
      <c r="K837" s="4"/>
    </row>
    <row r="838" spans="1:11" ht="15">
      <c r="A838"/>
      <c r="B838" s="124"/>
      <c r="C838" s="125">
        <v>4120</v>
      </c>
      <c r="D838" t="s">
        <v>545</v>
      </c>
      <c r="E838" s="115">
        <v>3700</v>
      </c>
      <c r="G838" s="92"/>
      <c r="H838" s="6"/>
      <c r="I838" s="6"/>
      <c r="K838" s="4"/>
    </row>
    <row r="839" spans="1:11" ht="15">
      <c r="A839"/>
      <c r="B839" s="124"/>
      <c r="C839" s="125">
        <v>4240</v>
      </c>
      <c r="D839" s="145" t="s">
        <v>583</v>
      </c>
      <c r="E839" s="115">
        <v>2000</v>
      </c>
      <c r="G839" s="92"/>
      <c r="H839" s="6"/>
      <c r="I839" s="6"/>
      <c r="K839" s="4"/>
    </row>
    <row r="840" spans="1:11" ht="12.75">
      <c r="A840"/>
      <c r="C840" s="6">
        <v>4440</v>
      </c>
      <c r="D840" t="s">
        <v>63</v>
      </c>
      <c r="E840" s="76">
        <v>6056</v>
      </c>
      <c r="G840" s="92"/>
      <c r="H840" s="6"/>
      <c r="I840" s="6"/>
      <c r="K840" s="4"/>
    </row>
    <row r="841" spans="1:11" ht="12.75">
      <c r="A841"/>
      <c r="C841" s="6">
        <v>4710</v>
      </c>
      <c r="D841" t="s">
        <v>532</v>
      </c>
      <c r="E841" s="76">
        <v>1000</v>
      </c>
      <c r="G841" s="92"/>
      <c r="H841" s="6"/>
      <c r="I841" s="6"/>
      <c r="K841" s="4"/>
    </row>
    <row r="842" spans="1:11" ht="12.75">
      <c r="A842"/>
      <c r="C842" s="6">
        <v>4790</v>
      </c>
      <c r="D842" t="s">
        <v>580</v>
      </c>
      <c r="E842" s="76">
        <v>151700</v>
      </c>
      <c r="G842" s="92"/>
      <c r="H842" s="6"/>
      <c r="I842" s="6"/>
      <c r="K842" s="4"/>
    </row>
    <row r="843" spans="1:11" ht="12.75">
      <c r="A843"/>
      <c r="C843" s="6">
        <v>4800</v>
      </c>
      <c r="D843" t="s">
        <v>581</v>
      </c>
      <c r="E843" s="76">
        <v>12000</v>
      </c>
      <c r="G843" s="92"/>
      <c r="H843" s="6"/>
      <c r="I843" s="6"/>
      <c r="K843" s="4"/>
    </row>
    <row r="844" spans="1:11" ht="12.75">
      <c r="A844"/>
      <c r="G844" s="92"/>
      <c r="H844" s="6"/>
      <c r="I844" s="6"/>
      <c r="K844" s="4"/>
    </row>
    <row r="845" spans="1:11" ht="12.75">
      <c r="A845"/>
      <c r="G845" s="92"/>
      <c r="H845" s="6"/>
      <c r="I845" s="6"/>
      <c r="K845" s="4"/>
    </row>
    <row r="846" spans="1:11" ht="12.75">
      <c r="A846"/>
      <c r="G846" s="92"/>
      <c r="H846" s="6"/>
      <c r="I846" s="6"/>
      <c r="K846" s="4"/>
    </row>
    <row r="847" spans="1:11" ht="12.75">
      <c r="A847"/>
      <c r="G847" s="92"/>
      <c r="H847" s="6"/>
      <c r="I847" s="6"/>
      <c r="K847" s="4"/>
    </row>
    <row r="848" spans="1:11" ht="14.25" customHeight="1">
      <c r="A848"/>
      <c r="G848" s="92"/>
      <c r="H848" s="6"/>
      <c r="I848" s="6"/>
      <c r="K848" s="4"/>
    </row>
    <row r="849" spans="1:11" ht="12.75">
      <c r="A849"/>
      <c r="G849" s="92"/>
      <c r="H849" s="6"/>
      <c r="I849" s="6"/>
      <c r="K849" s="4"/>
    </row>
    <row r="850" spans="1:11" ht="12.75">
      <c r="A850"/>
      <c r="G850" s="92"/>
      <c r="H850" s="6"/>
      <c r="I850" s="6"/>
      <c r="K850" s="4"/>
    </row>
    <row r="851" spans="1:11" ht="12.75">
      <c r="A851"/>
      <c r="G851" s="92"/>
      <c r="H851" s="6"/>
      <c r="I851" s="6"/>
      <c r="K851" s="4"/>
    </row>
    <row r="852" spans="7:11" ht="12.75">
      <c r="G852" s="92"/>
      <c r="H852" s="6"/>
      <c r="I852" s="6"/>
      <c r="K852" s="4"/>
    </row>
    <row r="853" spans="1:11" ht="12.75">
      <c r="A853" s="3"/>
      <c r="B853" s="3"/>
      <c r="E853" s="78"/>
      <c r="G853" s="92"/>
      <c r="H853" s="6"/>
      <c r="I853" s="6"/>
      <c r="K853" s="4"/>
    </row>
    <row r="854" spans="1:11" ht="12.75">
      <c r="A854" s="21"/>
      <c r="B854" s="21"/>
      <c r="C854" s="21"/>
      <c r="D854" s="22"/>
      <c r="E854" s="116"/>
      <c r="G854" s="92"/>
      <c r="H854" s="6"/>
      <c r="I854" s="6"/>
      <c r="K854" s="4"/>
    </row>
    <row r="855" spans="5:11" ht="12.75">
      <c r="E855" s="76" t="s">
        <v>17</v>
      </c>
      <c r="G855" s="92"/>
      <c r="H855" s="6"/>
      <c r="I855" s="6"/>
      <c r="K855" s="4"/>
    </row>
    <row r="856" spans="4:11" ht="12.75">
      <c r="D856" s="7" t="s">
        <v>574</v>
      </c>
      <c r="E856" s="76" t="s">
        <v>608</v>
      </c>
      <c r="G856" s="92"/>
      <c r="H856" s="6"/>
      <c r="I856" s="6"/>
      <c r="K856" s="4"/>
    </row>
    <row r="857" spans="4:11" ht="12.75">
      <c r="D857" s="6" t="s">
        <v>24</v>
      </c>
      <c r="E857" s="76" t="s">
        <v>189</v>
      </c>
      <c r="G857" s="92"/>
      <c r="H857" s="6"/>
      <c r="I857" s="6"/>
      <c r="K857" s="4"/>
    </row>
    <row r="858" spans="5:11" ht="12.75">
      <c r="E858" s="76" t="s">
        <v>609</v>
      </c>
      <c r="G858" s="92"/>
      <c r="H858" s="6"/>
      <c r="I858" s="6"/>
      <c r="K858" s="4"/>
    </row>
    <row r="859" spans="1:11" ht="12.75">
      <c r="A859" s="1" t="s">
        <v>0</v>
      </c>
      <c r="B859" s="1" t="s">
        <v>7</v>
      </c>
      <c r="C859" s="1" t="s">
        <v>8</v>
      </c>
      <c r="D859" s="1" t="s">
        <v>9</v>
      </c>
      <c r="E859" s="79" t="s">
        <v>10</v>
      </c>
      <c r="G859" s="92"/>
      <c r="H859" s="6"/>
      <c r="I859" s="6"/>
      <c r="K859" s="4"/>
    </row>
    <row r="860" spans="1:11" s="5" customFormat="1" ht="12.75">
      <c r="A860" s="7">
        <v>801</v>
      </c>
      <c r="B860" s="7"/>
      <c r="C860" s="7"/>
      <c r="D860" s="5" t="s">
        <v>15</v>
      </c>
      <c r="E860" s="91">
        <f>E861+E885+E890</f>
        <v>2322438</v>
      </c>
      <c r="G860" s="96"/>
      <c r="H860" s="7"/>
      <c r="I860" s="7"/>
      <c r="K860" s="8"/>
    </row>
    <row r="861" spans="1:11" s="58" customFormat="1" ht="12.75">
      <c r="A861" s="59"/>
      <c r="B861" s="59">
        <v>80104</v>
      </c>
      <c r="C861" s="59"/>
      <c r="D861" s="58" t="s">
        <v>187</v>
      </c>
      <c r="E861" s="93">
        <f>SUM(E862:E884)</f>
        <v>2295540</v>
      </c>
      <c r="G861" s="136"/>
      <c r="H861" s="59"/>
      <c r="I861" s="59"/>
      <c r="K861" s="137"/>
    </row>
    <row r="862" spans="3:11" ht="12.75">
      <c r="C862" s="6">
        <v>3020</v>
      </c>
      <c r="D862" t="s">
        <v>51</v>
      </c>
      <c r="E862" s="76">
        <v>10700</v>
      </c>
      <c r="G862" s="92"/>
      <c r="H862" s="6"/>
      <c r="I862" s="6"/>
      <c r="K862" s="4"/>
    </row>
    <row r="863" spans="3:11" ht="12.75">
      <c r="C863" s="6">
        <v>4010</v>
      </c>
      <c r="D863" t="s">
        <v>52</v>
      </c>
      <c r="E863" s="76">
        <v>621058</v>
      </c>
      <c r="G863" s="92"/>
      <c r="H863" s="6"/>
      <c r="I863" s="6"/>
      <c r="K863" s="4"/>
    </row>
    <row r="864" spans="3:11" ht="12.75">
      <c r="C864" s="6">
        <v>4040</v>
      </c>
      <c r="D864" t="s">
        <v>53</v>
      </c>
      <c r="E864" s="76">
        <v>55000</v>
      </c>
      <c r="G864" s="92"/>
      <c r="H864" s="6"/>
      <c r="I864" s="6"/>
      <c r="K864" s="4"/>
    </row>
    <row r="865" spans="3:11" ht="12.75">
      <c r="C865" s="6">
        <v>4110</v>
      </c>
      <c r="D865" t="s">
        <v>54</v>
      </c>
      <c r="E865" s="76">
        <v>267880</v>
      </c>
      <c r="G865" s="92"/>
      <c r="H865" s="6"/>
      <c r="I865" s="6"/>
      <c r="K865" s="4"/>
    </row>
    <row r="866" spans="3:11" ht="12.75">
      <c r="C866" s="6">
        <v>4120</v>
      </c>
      <c r="D866" t="s">
        <v>545</v>
      </c>
      <c r="E866" s="76">
        <v>33000</v>
      </c>
      <c r="G866" s="92"/>
      <c r="H866" s="6"/>
      <c r="I866" s="6"/>
      <c r="K866" s="4"/>
    </row>
    <row r="867" spans="3:11" ht="12.75">
      <c r="C867" s="6">
        <v>4170</v>
      </c>
      <c r="D867" t="s">
        <v>248</v>
      </c>
      <c r="E867" s="76">
        <v>5000</v>
      </c>
      <c r="G867" s="92"/>
      <c r="H867" s="6"/>
      <c r="I867" s="6"/>
      <c r="K867" s="4"/>
    </row>
    <row r="868" spans="3:11" ht="12.75">
      <c r="C868" s="6">
        <v>4210</v>
      </c>
      <c r="D868" t="s">
        <v>57</v>
      </c>
      <c r="E868" s="76">
        <v>10000</v>
      </c>
      <c r="G868" s="92"/>
      <c r="H868" s="6"/>
      <c r="I868" s="6"/>
      <c r="K868" s="4"/>
    </row>
    <row r="869" spans="3:11" ht="12.75">
      <c r="C869" s="6">
        <v>4240</v>
      </c>
      <c r="D869" t="s">
        <v>437</v>
      </c>
      <c r="E869" s="76">
        <v>3000</v>
      </c>
      <c r="G869" s="92"/>
      <c r="H869" s="6"/>
      <c r="I869" s="6"/>
      <c r="K869" s="4"/>
    </row>
    <row r="870" spans="3:11" ht="12.75">
      <c r="C870" s="6">
        <v>4260</v>
      </c>
      <c r="D870" t="s">
        <v>58</v>
      </c>
      <c r="E870" s="76">
        <v>80000</v>
      </c>
      <c r="G870" s="92"/>
      <c r="H870" s="6"/>
      <c r="I870" s="6"/>
      <c r="K870" s="4"/>
    </row>
    <row r="871" spans="3:11" ht="12.75">
      <c r="C871" s="6">
        <v>4270</v>
      </c>
      <c r="D871" t="s">
        <v>59</v>
      </c>
      <c r="E871" s="76">
        <v>10000</v>
      </c>
      <c r="G871" s="92"/>
      <c r="H871" s="6"/>
      <c r="I871" s="6"/>
      <c r="K871" s="4"/>
    </row>
    <row r="872" spans="3:11" ht="12.75">
      <c r="C872" s="6">
        <v>4280</v>
      </c>
      <c r="D872" t="s">
        <v>270</v>
      </c>
      <c r="E872" s="76">
        <v>2000</v>
      </c>
      <c r="G872" s="92"/>
      <c r="H872" s="6"/>
      <c r="I872" s="6"/>
      <c r="K872" s="4"/>
    </row>
    <row r="873" spans="3:11" ht="12.75">
      <c r="C873" s="6">
        <v>4300</v>
      </c>
      <c r="D873" t="s">
        <v>60</v>
      </c>
      <c r="E873" s="76">
        <v>5800</v>
      </c>
      <c r="G873" s="92"/>
      <c r="H873" s="6"/>
      <c r="I873" s="6"/>
      <c r="K873" s="4"/>
    </row>
    <row r="874" spans="3:11" ht="12.75">
      <c r="C874" s="6">
        <v>4360</v>
      </c>
      <c r="D874" t="s">
        <v>344</v>
      </c>
      <c r="E874" s="76">
        <v>3840</v>
      </c>
      <c r="G874" s="92"/>
      <c r="H874" s="6"/>
      <c r="I874" s="6"/>
      <c r="K874" s="4"/>
    </row>
    <row r="875" spans="3:11" ht="12.75">
      <c r="C875" s="6">
        <v>4400</v>
      </c>
      <c r="D875" t="s">
        <v>298</v>
      </c>
      <c r="E875" s="76">
        <v>16200</v>
      </c>
      <c r="G875" s="92"/>
      <c r="H875" s="6"/>
      <c r="I875" s="6"/>
      <c r="K875" s="4"/>
    </row>
    <row r="876" spans="4:11" ht="12.75">
      <c r="D876" t="s">
        <v>286</v>
      </c>
      <c r="G876" s="92"/>
      <c r="H876" s="6"/>
      <c r="I876" s="6"/>
      <c r="K876" s="4"/>
    </row>
    <row r="877" spans="3:11" ht="12.75">
      <c r="C877" s="6">
        <v>4410</v>
      </c>
      <c r="D877" t="s">
        <v>61</v>
      </c>
      <c r="E877" s="76">
        <v>850</v>
      </c>
      <c r="G877" s="92"/>
      <c r="H877" s="6"/>
      <c r="I877" s="6"/>
      <c r="K877" s="4"/>
    </row>
    <row r="878" spans="3:11" ht="12.75">
      <c r="C878" s="6">
        <v>4430</v>
      </c>
      <c r="D878" t="s">
        <v>62</v>
      </c>
      <c r="E878" s="76">
        <v>2500</v>
      </c>
      <c r="G878" s="92"/>
      <c r="H878" s="6"/>
      <c r="I878" s="6"/>
      <c r="K878" s="4"/>
    </row>
    <row r="879" spans="1:11" ht="12.75">
      <c r="A879" s="3"/>
      <c r="B879" s="3"/>
      <c r="C879" s="6">
        <v>4440</v>
      </c>
      <c r="D879" t="s">
        <v>63</v>
      </c>
      <c r="E879" s="87">
        <v>82522</v>
      </c>
      <c r="G879" s="92"/>
      <c r="H879" s="6"/>
      <c r="I879" s="6"/>
      <c r="K879" s="4"/>
    </row>
    <row r="880" spans="1:11" ht="12.75">
      <c r="A880" s="3"/>
      <c r="B880" s="3"/>
      <c r="C880" s="6">
        <v>4700</v>
      </c>
      <c r="D880" t="s">
        <v>279</v>
      </c>
      <c r="E880" s="87">
        <v>700</v>
      </c>
      <c r="G880" s="92"/>
      <c r="H880" s="6"/>
      <c r="I880" s="6"/>
      <c r="K880" s="4"/>
    </row>
    <row r="881" spans="1:11" ht="12.75">
      <c r="A881" s="3"/>
      <c r="B881" s="3"/>
      <c r="D881" t="s">
        <v>280</v>
      </c>
      <c r="G881" s="92"/>
      <c r="H881" s="6"/>
      <c r="I881" s="6"/>
      <c r="K881" s="4"/>
    </row>
    <row r="882" spans="1:11" ht="12.75">
      <c r="A882" s="3"/>
      <c r="B882" s="3"/>
      <c r="C882" s="6">
        <v>4710</v>
      </c>
      <c r="D882" t="s">
        <v>532</v>
      </c>
      <c r="E882" s="87">
        <v>1000</v>
      </c>
      <c r="G882" s="92"/>
      <c r="H882" s="6"/>
      <c r="I882" s="6"/>
      <c r="K882" s="4"/>
    </row>
    <row r="883" spans="1:11" ht="12.75">
      <c r="A883" s="3"/>
      <c r="B883" s="3"/>
      <c r="C883" s="6">
        <v>4790</v>
      </c>
      <c r="D883" t="s">
        <v>578</v>
      </c>
      <c r="E883" s="87">
        <v>989990</v>
      </c>
      <c r="G883" s="92"/>
      <c r="H883" s="6"/>
      <c r="I883" s="6"/>
      <c r="K883" s="4"/>
    </row>
    <row r="884" spans="1:11" ht="12.75">
      <c r="A884" s="3"/>
      <c r="B884" s="3"/>
      <c r="C884" s="6">
        <v>4800</v>
      </c>
      <c r="D884" t="s">
        <v>579</v>
      </c>
      <c r="E884" s="87">
        <v>94500</v>
      </c>
      <c r="G884" s="92"/>
      <c r="H884" s="6"/>
      <c r="I884" s="6"/>
      <c r="K884" s="4"/>
    </row>
    <row r="885" spans="1:11" ht="12" customHeight="1">
      <c r="A885" s="7"/>
      <c r="B885" s="7">
        <v>80146</v>
      </c>
      <c r="C885" s="7"/>
      <c r="D885" s="5" t="s">
        <v>182</v>
      </c>
      <c r="E885" s="91">
        <f>SUM(E886:E889)</f>
        <v>8044</v>
      </c>
      <c r="G885" s="92"/>
      <c r="H885" s="6"/>
      <c r="I885" s="6"/>
      <c r="K885" s="4"/>
    </row>
    <row r="886" spans="1:11" ht="12" customHeight="1">
      <c r="A886" s="7"/>
      <c r="B886" s="7"/>
      <c r="C886" s="6">
        <v>4210</v>
      </c>
      <c r="D886" t="s">
        <v>57</v>
      </c>
      <c r="E886" s="115">
        <v>2413</v>
      </c>
      <c r="G886" s="92"/>
      <c r="H886" s="6"/>
      <c r="I886" s="6"/>
      <c r="K886" s="4"/>
    </row>
    <row r="887" spans="3:11" ht="12.75" customHeight="1">
      <c r="C887" s="6">
        <v>4700</v>
      </c>
      <c r="D887" t="s">
        <v>279</v>
      </c>
      <c r="E887" s="76">
        <v>5631</v>
      </c>
      <c r="G887" s="92"/>
      <c r="H887" s="6"/>
      <c r="I887" s="6"/>
      <c r="K887" s="4"/>
    </row>
    <row r="888" spans="4:11" ht="12.75" customHeight="1">
      <c r="D888" t="s">
        <v>280</v>
      </c>
      <c r="G888" s="92"/>
      <c r="H888" s="6"/>
      <c r="I888" s="6"/>
      <c r="K888" s="4"/>
    </row>
    <row r="889" spans="7:11" ht="12.75" customHeight="1">
      <c r="G889" s="92"/>
      <c r="H889" s="6"/>
      <c r="I889" s="6"/>
      <c r="K889" s="4"/>
    </row>
    <row r="890" spans="2:11" ht="12.75" customHeight="1">
      <c r="B890" s="133" t="s">
        <v>425</v>
      </c>
      <c r="C890" s="134"/>
      <c r="D890" s="126" t="s">
        <v>438</v>
      </c>
      <c r="E890" s="93">
        <f>SUM(E893:E896)</f>
        <v>18854</v>
      </c>
      <c r="G890" s="92"/>
      <c r="H890" s="6"/>
      <c r="I890" s="6"/>
      <c r="K890" s="4"/>
    </row>
    <row r="891" spans="2:11" ht="12.75" customHeight="1">
      <c r="B891" s="135"/>
      <c r="C891" s="134"/>
      <c r="D891" s="126" t="s">
        <v>439</v>
      </c>
      <c r="G891" s="92"/>
      <c r="H891" s="6"/>
      <c r="I891" s="6"/>
      <c r="K891" s="4"/>
    </row>
    <row r="892" spans="2:11" ht="12.75" customHeight="1">
      <c r="B892" s="135"/>
      <c r="C892" s="134"/>
      <c r="D892" s="126" t="s">
        <v>440</v>
      </c>
      <c r="G892" s="92"/>
      <c r="H892" s="6"/>
      <c r="I892" s="6"/>
      <c r="K892" s="4"/>
    </row>
    <row r="893" spans="2:11" ht="12.75" customHeight="1">
      <c r="B893" s="135"/>
      <c r="C893" s="125">
        <v>4110</v>
      </c>
      <c r="D893" s="123" t="s">
        <v>54</v>
      </c>
      <c r="E893" s="76">
        <v>2700</v>
      </c>
      <c r="G893" s="92"/>
      <c r="H893" s="6"/>
      <c r="I893" s="6"/>
      <c r="K893" s="4"/>
    </row>
    <row r="894" spans="2:11" ht="12.75" customHeight="1">
      <c r="B894" s="135"/>
      <c r="C894" s="125">
        <v>4120</v>
      </c>
      <c r="D894" t="s">
        <v>545</v>
      </c>
      <c r="E894" s="76">
        <v>400</v>
      </c>
      <c r="G894" s="92"/>
      <c r="H894" s="6"/>
      <c r="I894" s="6"/>
      <c r="K894" s="4"/>
    </row>
    <row r="895" spans="3:11" ht="12.75" customHeight="1">
      <c r="C895" s="6">
        <v>4790</v>
      </c>
      <c r="D895" t="s">
        <v>580</v>
      </c>
      <c r="E895" s="76">
        <v>15554</v>
      </c>
      <c r="G895" s="92"/>
      <c r="H895" s="6"/>
      <c r="I895" s="6"/>
      <c r="K895" s="4"/>
    </row>
    <row r="896" spans="3:11" ht="12.75" customHeight="1">
      <c r="C896" s="6">
        <v>4800</v>
      </c>
      <c r="D896" t="s">
        <v>581</v>
      </c>
      <c r="E896" s="76">
        <v>200</v>
      </c>
      <c r="G896" s="92"/>
      <c r="H896" s="6"/>
      <c r="I896" s="6"/>
      <c r="K896" s="4"/>
    </row>
    <row r="897" spans="7:11" ht="12.75" customHeight="1">
      <c r="G897" s="92"/>
      <c r="H897" s="6"/>
      <c r="I897" s="6"/>
      <c r="K897" s="4"/>
    </row>
    <row r="898" spans="7:11" ht="12.75" customHeight="1">
      <c r="G898" s="92"/>
      <c r="H898" s="6"/>
      <c r="I898" s="6"/>
      <c r="K898" s="4"/>
    </row>
    <row r="899" spans="7:11" ht="12.75" customHeight="1">
      <c r="G899" s="92"/>
      <c r="H899" s="6"/>
      <c r="I899" s="6"/>
      <c r="K899" s="4"/>
    </row>
    <row r="900" spans="7:11" ht="12.75" customHeight="1">
      <c r="G900" s="92"/>
      <c r="H900" s="6"/>
      <c r="I900" s="6"/>
      <c r="K900" s="4"/>
    </row>
    <row r="901" spans="5:11" ht="12.75">
      <c r="E901" s="76" t="s">
        <v>28</v>
      </c>
      <c r="G901" s="92"/>
      <c r="H901" s="6"/>
      <c r="I901" s="6"/>
      <c r="K901" s="4"/>
    </row>
    <row r="902" spans="4:11" ht="12.75">
      <c r="D902" s="7" t="s">
        <v>573</v>
      </c>
      <c r="E902" s="76" t="s">
        <v>608</v>
      </c>
      <c r="G902" s="92"/>
      <c r="H902" s="6"/>
      <c r="I902" s="6"/>
      <c r="K902" s="4"/>
    </row>
    <row r="903" spans="4:11" ht="12.75">
      <c r="D903" s="6" t="s">
        <v>37</v>
      </c>
      <c r="E903" s="76" t="s">
        <v>189</v>
      </c>
      <c r="G903" s="92"/>
      <c r="H903" s="6"/>
      <c r="I903" s="6"/>
      <c r="K903" s="4"/>
    </row>
    <row r="904" spans="5:11" ht="12.75">
      <c r="E904" s="76" t="s">
        <v>609</v>
      </c>
      <c r="G904" s="92"/>
      <c r="H904" s="6"/>
      <c r="I904" s="6"/>
      <c r="K904" s="4"/>
    </row>
    <row r="905" spans="1:11" ht="12.75">
      <c r="A905" s="1" t="s">
        <v>0</v>
      </c>
      <c r="B905" s="1" t="s">
        <v>7</v>
      </c>
      <c r="C905" s="1" t="s">
        <v>8</v>
      </c>
      <c r="D905" s="1" t="s">
        <v>9</v>
      </c>
      <c r="E905" s="79"/>
      <c r="G905" s="92"/>
      <c r="H905" s="6"/>
      <c r="I905" s="6"/>
      <c r="K905" s="4"/>
    </row>
    <row r="906" spans="7:11" ht="12.75">
      <c r="G906" s="92"/>
      <c r="H906" s="6"/>
      <c r="I906" s="6"/>
      <c r="K906" s="4"/>
    </row>
    <row r="907" spans="1:11" s="5" customFormat="1" ht="12.75">
      <c r="A907" s="7">
        <v>801</v>
      </c>
      <c r="B907" s="7"/>
      <c r="C907" s="7"/>
      <c r="D907" s="5" t="s">
        <v>15</v>
      </c>
      <c r="E907" s="91">
        <f>E908+E930+E936</f>
        <v>1784185</v>
      </c>
      <c r="G907" s="96"/>
      <c r="H907" s="7"/>
      <c r="I907" s="7"/>
      <c r="K907" s="8"/>
    </row>
    <row r="908" spans="1:11" s="58" customFormat="1" ht="12.75">
      <c r="A908" s="59"/>
      <c r="B908" s="59">
        <v>80104</v>
      </c>
      <c r="C908" s="59"/>
      <c r="D908" s="58" t="s">
        <v>187</v>
      </c>
      <c r="E908" s="93">
        <f>SUM(E909:E929)</f>
        <v>1641562</v>
      </c>
      <c r="G908" s="136"/>
      <c r="H908" s="59"/>
      <c r="I908" s="59"/>
      <c r="K908" s="137"/>
    </row>
    <row r="909" spans="3:11" ht="12.75">
      <c r="C909" s="6">
        <v>3020</v>
      </c>
      <c r="D909" t="s">
        <v>51</v>
      </c>
      <c r="E909" s="85">
        <v>10000</v>
      </c>
      <c r="G909" s="92"/>
      <c r="H909" s="6"/>
      <c r="I909" s="6"/>
      <c r="K909" s="4"/>
    </row>
    <row r="910" spans="3:11" ht="12.75">
      <c r="C910" s="6">
        <v>4010</v>
      </c>
      <c r="D910" t="s">
        <v>52</v>
      </c>
      <c r="E910" s="85">
        <v>501000</v>
      </c>
      <c r="G910" s="92"/>
      <c r="H910" s="6"/>
      <c r="I910" s="6"/>
      <c r="K910" s="4"/>
    </row>
    <row r="911" spans="3:11" ht="12.75">
      <c r="C911" s="6">
        <v>4040</v>
      </c>
      <c r="D911" t="s">
        <v>53</v>
      </c>
      <c r="E911" s="85">
        <v>43000</v>
      </c>
      <c r="G911" s="92"/>
      <c r="H911" s="6"/>
      <c r="I911" s="6"/>
      <c r="K911" s="4"/>
    </row>
    <row r="912" spans="3:11" ht="12.75">
      <c r="C912" s="6">
        <v>4110</v>
      </c>
      <c r="D912" t="s">
        <v>54</v>
      </c>
      <c r="E912" s="85">
        <v>185000</v>
      </c>
      <c r="G912" s="92"/>
      <c r="H912" s="6"/>
      <c r="I912" s="6"/>
      <c r="K912" s="4"/>
    </row>
    <row r="913" spans="3:11" ht="12.75">
      <c r="C913" s="6">
        <v>4120</v>
      </c>
      <c r="D913" t="s">
        <v>545</v>
      </c>
      <c r="E913" s="85">
        <v>23000</v>
      </c>
      <c r="G913" s="92"/>
      <c r="H913" s="6"/>
      <c r="I913" s="6"/>
      <c r="K913" s="4"/>
    </row>
    <row r="914" spans="3:11" ht="12.75">
      <c r="C914" s="6">
        <v>4170</v>
      </c>
      <c r="D914" t="s">
        <v>248</v>
      </c>
      <c r="E914" s="85">
        <v>5000</v>
      </c>
      <c r="G914" s="92"/>
      <c r="H914" s="6"/>
      <c r="I914" s="6"/>
      <c r="K914" s="4"/>
    </row>
    <row r="915" spans="3:11" ht="12.75">
      <c r="C915" s="6">
        <v>4210</v>
      </c>
      <c r="D915" t="s">
        <v>57</v>
      </c>
      <c r="E915" s="85">
        <v>10000</v>
      </c>
      <c r="G915" s="92"/>
      <c r="H915" s="6"/>
      <c r="I915" s="6"/>
      <c r="K915" s="4"/>
    </row>
    <row r="916" spans="3:11" ht="12.75">
      <c r="C916" s="6">
        <v>4240</v>
      </c>
      <c r="D916" t="s">
        <v>437</v>
      </c>
      <c r="E916" s="85">
        <v>3000</v>
      </c>
      <c r="G916" s="92"/>
      <c r="H916" s="6"/>
      <c r="I916" s="6"/>
      <c r="K916" s="4"/>
    </row>
    <row r="917" spans="3:11" ht="12.75">
      <c r="C917" s="6">
        <v>4260</v>
      </c>
      <c r="D917" t="s">
        <v>58</v>
      </c>
      <c r="E917" s="85">
        <v>83000</v>
      </c>
      <c r="G917" s="92"/>
      <c r="H917" s="6"/>
      <c r="I917" s="6"/>
      <c r="K917" s="4"/>
    </row>
    <row r="918" spans="3:11" ht="12.75">
      <c r="C918" s="6">
        <v>4270</v>
      </c>
      <c r="D918" t="s">
        <v>59</v>
      </c>
      <c r="E918" s="85">
        <v>10000</v>
      </c>
      <c r="G918" s="92"/>
      <c r="H918" s="6"/>
      <c r="I918" s="6"/>
      <c r="K918" s="4"/>
    </row>
    <row r="919" spans="3:11" ht="12.75">
      <c r="C919" s="6">
        <v>4280</v>
      </c>
      <c r="D919" t="s">
        <v>270</v>
      </c>
      <c r="E919" s="85">
        <v>2000</v>
      </c>
      <c r="G919" s="92"/>
      <c r="H919" s="6"/>
      <c r="I919" s="6"/>
      <c r="K919" s="4"/>
    </row>
    <row r="920" spans="3:11" ht="12.75">
      <c r="C920" s="6">
        <v>4300</v>
      </c>
      <c r="D920" t="s">
        <v>60</v>
      </c>
      <c r="E920" s="85">
        <v>6000</v>
      </c>
      <c r="G920" s="92"/>
      <c r="H920" s="6"/>
      <c r="I920" s="6"/>
      <c r="K920" s="4"/>
    </row>
    <row r="921" spans="3:11" ht="12.75">
      <c r="C921" s="6">
        <v>4360</v>
      </c>
      <c r="D921" t="s">
        <v>344</v>
      </c>
      <c r="E921" s="85">
        <v>3000</v>
      </c>
      <c r="G921" s="92"/>
      <c r="H921" s="6"/>
      <c r="I921" s="6"/>
      <c r="K921" s="4"/>
    </row>
    <row r="922" spans="3:11" ht="14.25" customHeight="1">
      <c r="C922" s="6">
        <v>4410</v>
      </c>
      <c r="D922" t="s">
        <v>61</v>
      </c>
      <c r="E922" s="85">
        <v>750</v>
      </c>
      <c r="G922" s="92"/>
      <c r="H922" s="6"/>
      <c r="I922" s="6"/>
      <c r="K922" s="4"/>
    </row>
    <row r="923" spans="3:11" ht="12.75">
      <c r="C923" s="6">
        <v>4430</v>
      </c>
      <c r="D923" t="s">
        <v>62</v>
      </c>
      <c r="E923" s="85">
        <v>2000</v>
      </c>
      <c r="G923" s="92"/>
      <c r="H923" s="6"/>
      <c r="I923" s="6"/>
      <c r="K923" s="4"/>
    </row>
    <row r="924" spans="1:11" ht="12.75">
      <c r="A924" s="3"/>
      <c r="B924" s="3"/>
      <c r="C924" s="6">
        <v>4440</v>
      </c>
      <c r="D924" t="s">
        <v>63</v>
      </c>
      <c r="E924" s="85">
        <v>54612</v>
      </c>
      <c r="G924" s="92"/>
      <c r="H924" s="6"/>
      <c r="I924" s="6"/>
      <c r="K924" s="4"/>
    </row>
    <row r="925" spans="1:11" ht="12.75">
      <c r="A925" s="3"/>
      <c r="B925" s="3"/>
      <c r="C925" s="6">
        <v>4700</v>
      </c>
      <c r="D925" t="s">
        <v>279</v>
      </c>
      <c r="E925" s="85">
        <v>700</v>
      </c>
      <c r="G925" s="92"/>
      <c r="H925" s="6"/>
      <c r="I925" s="6"/>
      <c r="K925" s="4"/>
    </row>
    <row r="926" spans="1:11" ht="12.75">
      <c r="A926" s="3"/>
      <c r="B926" s="3"/>
      <c r="D926" t="s">
        <v>280</v>
      </c>
      <c r="E926" s="85"/>
      <c r="G926" s="92"/>
      <c r="H926" s="6"/>
      <c r="I926" s="6"/>
      <c r="K926" s="4"/>
    </row>
    <row r="927" spans="1:11" ht="12.75">
      <c r="A927" s="3"/>
      <c r="B927" s="3"/>
      <c r="C927" s="6">
        <v>4710</v>
      </c>
      <c r="D927" t="s">
        <v>532</v>
      </c>
      <c r="E927" s="85">
        <v>1000</v>
      </c>
      <c r="G927" s="92"/>
      <c r="H927" s="6"/>
      <c r="I927" s="6"/>
      <c r="K927" s="4"/>
    </row>
    <row r="928" spans="1:11" ht="12.75">
      <c r="A928" s="3"/>
      <c r="B928" s="3"/>
      <c r="C928" s="6">
        <v>4790</v>
      </c>
      <c r="D928" t="s">
        <v>578</v>
      </c>
      <c r="E928" s="85">
        <v>636000</v>
      </c>
      <c r="G928" s="92"/>
      <c r="H928" s="6"/>
      <c r="I928" s="6"/>
      <c r="K928" s="4"/>
    </row>
    <row r="929" spans="1:11" ht="12.75">
      <c r="A929" s="3"/>
      <c r="B929" s="3"/>
      <c r="C929" s="6">
        <v>4800</v>
      </c>
      <c r="D929" t="s">
        <v>579</v>
      </c>
      <c r="E929" s="85">
        <v>62500</v>
      </c>
      <c r="G929" s="92"/>
      <c r="H929" s="6"/>
      <c r="I929" s="6"/>
      <c r="K929" s="4"/>
    </row>
    <row r="930" spans="1:11" s="58" customFormat="1" ht="12.75">
      <c r="A930" s="59"/>
      <c r="B930" s="59">
        <v>80146</v>
      </c>
      <c r="C930" s="59"/>
      <c r="D930" s="58" t="s">
        <v>182</v>
      </c>
      <c r="E930" s="93">
        <f>SUM(E931:E935)</f>
        <v>5894</v>
      </c>
      <c r="G930" s="136"/>
      <c r="H930" s="59"/>
      <c r="I930" s="59"/>
      <c r="K930" s="137"/>
    </row>
    <row r="931" spans="1:11" ht="12.75">
      <c r="A931" s="7"/>
      <c r="B931" s="7"/>
      <c r="C931" s="6">
        <v>4210</v>
      </c>
      <c r="D931" t="s">
        <v>57</v>
      </c>
      <c r="E931" s="76">
        <v>494</v>
      </c>
      <c r="G931" s="92"/>
      <c r="H931" s="6"/>
      <c r="I931" s="6"/>
      <c r="K931" s="4"/>
    </row>
    <row r="932" spans="1:11" ht="12.75">
      <c r="A932" s="7"/>
      <c r="C932" s="6">
        <v>4300</v>
      </c>
      <c r="D932" t="s">
        <v>60</v>
      </c>
      <c r="E932" s="94">
        <v>500</v>
      </c>
      <c r="G932" s="92"/>
      <c r="H932" s="6"/>
      <c r="I932" s="6"/>
      <c r="K932" s="4"/>
    </row>
    <row r="933" spans="1:11" ht="12.75">
      <c r="A933" s="7"/>
      <c r="C933" s="6">
        <v>4410</v>
      </c>
      <c r="D933" t="s">
        <v>61</v>
      </c>
      <c r="E933" s="94">
        <v>500</v>
      </c>
      <c r="G933" s="92"/>
      <c r="H933" s="6"/>
      <c r="I933" s="6"/>
      <c r="K933" s="4"/>
    </row>
    <row r="934" spans="1:11" ht="12.75">
      <c r="A934" s="3"/>
      <c r="B934" s="3"/>
      <c r="C934" s="6">
        <v>4700</v>
      </c>
      <c r="D934" t="s">
        <v>279</v>
      </c>
      <c r="E934" s="148">
        <v>4400</v>
      </c>
      <c r="G934" s="92"/>
      <c r="H934" s="6"/>
      <c r="I934" s="6"/>
      <c r="K934" s="4"/>
    </row>
    <row r="935" spans="1:11" ht="12.75">
      <c r="A935" s="3"/>
      <c r="B935" s="3"/>
      <c r="D935" t="s">
        <v>280</v>
      </c>
      <c r="E935" s="148"/>
      <c r="G935" s="92"/>
      <c r="H935" s="6"/>
      <c r="I935" s="6"/>
      <c r="K935" s="4"/>
    </row>
    <row r="936" spans="1:11" s="58" customFormat="1" ht="15.75">
      <c r="A936" s="59"/>
      <c r="B936" s="133" t="s">
        <v>425</v>
      </c>
      <c r="C936" s="134"/>
      <c r="D936" s="126" t="s">
        <v>438</v>
      </c>
      <c r="E936" s="93">
        <f>SUM(E939:E947)</f>
        <v>136729</v>
      </c>
      <c r="G936" s="136"/>
      <c r="H936" s="59"/>
      <c r="I936" s="59"/>
      <c r="K936" s="137"/>
    </row>
    <row r="937" spans="1:11" s="58" customFormat="1" ht="15.75">
      <c r="A937" s="59"/>
      <c r="B937" s="135"/>
      <c r="C937" s="134"/>
      <c r="D937" s="126" t="s">
        <v>439</v>
      </c>
      <c r="E937" s="93"/>
      <c r="G937" s="136"/>
      <c r="H937" s="59"/>
      <c r="I937" s="59"/>
      <c r="K937" s="137"/>
    </row>
    <row r="938" spans="1:11" s="58" customFormat="1" ht="15.75">
      <c r="A938" s="59"/>
      <c r="B938" s="135"/>
      <c r="C938" s="134"/>
      <c r="D938" s="126" t="s">
        <v>440</v>
      </c>
      <c r="E938" s="93"/>
      <c r="G938" s="136"/>
      <c r="H938" s="59"/>
      <c r="I938" s="59"/>
      <c r="K938" s="137"/>
    </row>
    <row r="939" spans="2:11" ht="15">
      <c r="B939" s="124"/>
      <c r="C939" s="6">
        <v>3020</v>
      </c>
      <c r="D939" t="s">
        <v>51</v>
      </c>
      <c r="E939" s="115">
        <v>300</v>
      </c>
      <c r="G939" s="92"/>
      <c r="H939" s="6"/>
      <c r="I939" s="6"/>
      <c r="K939" s="4"/>
    </row>
    <row r="940" spans="2:11" ht="15">
      <c r="B940" s="124"/>
      <c r="C940" s="125">
        <v>4110</v>
      </c>
      <c r="D940" s="123" t="s">
        <v>54</v>
      </c>
      <c r="E940" s="115">
        <v>17700</v>
      </c>
      <c r="G940" s="92"/>
      <c r="H940" s="6"/>
      <c r="I940" s="6"/>
      <c r="K940" s="4"/>
    </row>
    <row r="941" spans="2:11" ht="15">
      <c r="B941" s="124"/>
      <c r="C941" s="125">
        <v>4120</v>
      </c>
      <c r="D941" t="s">
        <v>545</v>
      </c>
      <c r="E941" s="115">
        <v>2500</v>
      </c>
      <c r="G941" s="92"/>
      <c r="H941" s="6"/>
      <c r="I941" s="6"/>
      <c r="K941" s="4"/>
    </row>
    <row r="942" spans="1:11" ht="15">
      <c r="A942"/>
      <c r="B942" s="124"/>
      <c r="C942" s="6">
        <v>4210</v>
      </c>
      <c r="D942" t="s">
        <v>57</v>
      </c>
      <c r="E942" s="115">
        <v>2000</v>
      </c>
      <c r="G942" s="92"/>
      <c r="H942" s="6"/>
      <c r="I942" s="6"/>
      <c r="K942" s="4"/>
    </row>
    <row r="943" spans="1:5" ht="12.75">
      <c r="A943"/>
      <c r="B943"/>
      <c r="C943" s="6">
        <v>4240</v>
      </c>
      <c r="D943" t="s">
        <v>437</v>
      </c>
      <c r="E943" s="76">
        <v>1000</v>
      </c>
    </row>
    <row r="944" spans="1:5" ht="12.75">
      <c r="A944"/>
      <c r="B944"/>
      <c r="C944" s="6">
        <v>4440</v>
      </c>
      <c r="D944" t="s">
        <v>63</v>
      </c>
      <c r="E944" s="76">
        <v>3029</v>
      </c>
    </row>
    <row r="945" spans="1:5" ht="12.75">
      <c r="A945"/>
      <c r="B945"/>
      <c r="C945" s="6">
        <v>4710</v>
      </c>
      <c r="D945" t="s">
        <v>532</v>
      </c>
      <c r="E945" s="76">
        <v>500</v>
      </c>
    </row>
    <row r="946" spans="3:5" ht="12.75">
      <c r="C946" s="6">
        <v>4790</v>
      </c>
      <c r="D946" t="s">
        <v>580</v>
      </c>
      <c r="E946" s="76">
        <v>100700</v>
      </c>
    </row>
    <row r="947" spans="3:5" ht="12.75">
      <c r="C947" s="6">
        <v>4800</v>
      </c>
      <c r="D947" t="s">
        <v>581</v>
      </c>
      <c r="E947" s="76">
        <v>9000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1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3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4" customWidth="1"/>
    <col min="7" max="7" width="15.125" style="0" customWidth="1"/>
  </cols>
  <sheetData>
    <row r="1" spans="1:5" ht="12.75">
      <c r="A1" s="6" t="s">
        <v>92</v>
      </c>
      <c r="E1" s="75" t="s">
        <v>494</v>
      </c>
    </row>
    <row r="2" ht="12.75">
      <c r="E2" s="76" t="s">
        <v>608</v>
      </c>
    </row>
    <row r="3" spans="4:5" ht="15.75">
      <c r="D3" s="44" t="s">
        <v>136</v>
      </c>
      <c r="E3" s="76" t="s">
        <v>189</v>
      </c>
    </row>
    <row r="4" spans="1:5" ht="12.75">
      <c r="A4" s="21"/>
      <c r="B4" s="21"/>
      <c r="C4" s="38"/>
      <c r="D4" s="45"/>
      <c r="E4" s="77" t="s">
        <v>609</v>
      </c>
    </row>
    <row r="5" spans="1:5" ht="13.5" thickBot="1">
      <c r="A5" s="3" t="s">
        <v>0</v>
      </c>
      <c r="B5" s="3" t="s">
        <v>41</v>
      </c>
      <c r="C5" s="33" t="s">
        <v>115</v>
      </c>
      <c r="D5" s="16" t="s">
        <v>116</v>
      </c>
      <c r="E5" s="78" t="s">
        <v>577</v>
      </c>
    </row>
    <row r="6" spans="1:7" ht="12.75">
      <c r="A6" s="1">
        <v>1</v>
      </c>
      <c r="B6" s="1">
        <v>2</v>
      </c>
      <c r="C6" s="31" t="s">
        <v>117</v>
      </c>
      <c r="D6" s="1">
        <v>4</v>
      </c>
      <c r="E6" s="117">
        <v>5</v>
      </c>
      <c r="G6" s="48" t="s">
        <v>156</v>
      </c>
    </row>
    <row r="7" spans="1:7" ht="13.5" thickBot="1">
      <c r="A7" s="23"/>
      <c r="B7" s="23"/>
      <c r="C7" s="36"/>
      <c r="D7" s="50" t="s">
        <v>267</v>
      </c>
      <c r="E7" s="80">
        <f>E20+E49+E59+E66+E110+E126+E203+E118+E9+E159+E46+E16</f>
        <v>119492141</v>
      </c>
      <c r="G7" s="90">
        <f>E7+E240+E324+E380+E343+E361+E285+E306</f>
        <v>121098455</v>
      </c>
    </row>
    <row r="8" spans="1:5" ht="12.75">
      <c r="A8" s="21"/>
      <c r="B8" s="21"/>
      <c r="C8" s="38"/>
      <c r="D8" s="46" t="s">
        <v>268</v>
      </c>
      <c r="E8" s="81"/>
    </row>
    <row r="9" spans="1:5" ht="12.75">
      <c r="A9" s="56">
        <v>150</v>
      </c>
      <c r="B9" s="56"/>
      <c r="C9" s="55"/>
      <c r="D9" s="67" t="s">
        <v>391</v>
      </c>
      <c r="E9" s="142">
        <f>E10</f>
        <v>590000</v>
      </c>
    </row>
    <row r="10" spans="1:5" ht="12.75">
      <c r="A10" s="56"/>
      <c r="B10" s="56">
        <v>15011</v>
      </c>
      <c r="C10" s="55"/>
      <c r="D10" s="67" t="s">
        <v>392</v>
      </c>
      <c r="E10" s="142">
        <f>SUM(E11:E15)</f>
        <v>590000</v>
      </c>
    </row>
    <row r="11" spans="1:5" ht="12.75">
      <c r="A11" s="3"/>
      <c r="B11" s="3"/>
      <c r="C11" s="34" t="s">
        <v>201</v>
      </c>
      <c r="D11" s="13" t="s">
        <v>119</v>
      </c>
      <c r="E11" s="83">
        <v>450000</v>
      </c>
    </row>
    <row r="12" spans="1:5" ht="12.75">
      <c r="A12" s="3"/>
      <c r="B12" s="3"/>
      <c r="C12" s="33"/>
      <c r="D12" s="16" t="s">
        <v>170</v>
      </c>
      <c r="E12" s="82"/>
    </row>
    <row r="13" spans="1:5" ht="12.75">
      <c r="A13" s="3"/>
      <c r="B13" s="3"/>
      <c r="C13" s="33"/>
      <c r="D13" s="16" t="s">
        <v>171</v>
      </c>
      <c r="E13" s="82"/>
    </row>
    <row r="14" spans="1:5" ht="12.75">
      <c r="A14" s="3"/>
      <c r="B14" s="3"/>
      <c r="C14" s="33"/>
      <c r="D14" s="16" t="s">
        <v>172</v>
      </c>
      <c r="E14" s="83"/>
    </row>
    <row r="15" spans="1:5" ht="12.75">
      <c r="A15" s="21"/>
      <c r="B15" s="21"/>
      <c r="C15" s="38" t="s">
        <v>199</v>
      </c>
      <c r="D15" s="45" t="s">
        <v>114</v>
      </c>
      <c r="E15" s="118">
        <v>140000</v>
      </c>
    </row>
    <row r="16" spans="1:5" ht="12.75">
      <c r="A16" s="56">
        <v>600</v>
      </c>
      <c r="B16" s="56"/>
      <c r="C16" s="55"/>
      <c r="D16" s="67" t="s">
        <v>556</v>
      </c>
      <c r="E16" s="142">
        <f>E17</f>
        <v>570000</v>
      </c>
    </row>
    <row r="17" spans="1:5" ht="12.75">
      <c r="A17" s="56"/>
      <c r="B17" s="56">
        <v>60019</v>
      </c>
      <c r="C17" s="55"/>
      <c r="D17" s="67" t="s">
        <v>588</v>
      </c>
      <c r="E17" s="142">
        <f>E18</f>
        <v>570000</v>
      </c>
    </row>
    <row r="18" spans="1:5" ht="12.75">
      <c r="A18" s="3"/>
      <c r="B18" s="3"/>
      <c r="C18" s="43" t="s">
        <v>242</v>
      </c>
      <c r="D18" s="53" t="s">
        <v>291</v>
      </c>
      <c r="E18" s="83">
        <v>570000</v>
      </c>
    </row>
    <row r="19" spans="1:5" ht="12.75">
      <c r="A19" s="21"/>
      <c r="B19" s="21"/>
      <c r="C19" s="38"/>
      <c r="D19" s="45" t="s">
        <v>292</v>
      </c>
      <c r="E19" s="118"/>
    </row>
    <row r="20" spans="1:5" ht="12.75">
      <c r="A20" s="59">
        <v>700</v>
      </c>
      <c r="B20" s="59"/>
      <c r="C20" s="71"/>
      <c r="D20" s="143" t="s">
        <v>118</v>
      </c>
      <c r="E20" s="141">
        <f>E21+E33</f>
        <v>10481600</v>
      </c>
    </row>
    <row r="21" spans="1:5" ht="12.75">
      <c r="A21" s="59"/>
      <c r="B21" s="59">
        <v>70005</v>
      </c>
      <c r="C21" s="71"/>
      <c r="D21" s="143" t="s">
        <v>44</v>
      </c>
      <c r="E21" s="141">
        <f>SUM(E22:E32)</f>
        <v>1382000</v>
      </c>
    </row>
    <row r="22" spans="3:5" ht="12.75">
      <c r="C22" s="34" t="s">
        <v>200</v>
      </c>
      <c r="D22" s="13" t="s">
        <v>399</v>
      </c>
      <c r="E22" s="84">
        <v>50000</v>
      </c>
    </row>
    <row r="23" spans="3:5" ht="12.75">
      <c r="C23" s="34" t="s">
        <v>400</v>
      </c>
      <c r="D23" s="13" t="s">
        <v>401</v>
      </c>
      <c r="E23" s="84">
        <v>100000</v>
      </c>
    </row>
    <row r="24" spans="3:5" ht="12.75">
      <c r="C24" s="34" t="s">
        <v>201</v>
      </c>
      <c r="D24" s="13" t="s">
        <v>403</v>
      </c>
      <c r="E24" s="84">
        <v>250000</v>
      </c>
    </row>
    <row r="25" ht="12.75">
      <c r="D25" s="13" t="s">
        <v>170</v>
      </c>
    </row>
    <row r="26" ht="12.75">
      <c r="D26" s="13" t="s">
        <v>171</v>
      </c>
    </row>
    <row r="27" ht="12.75">
      <c r="D27" s="13" t="s">
        <v>172</v>
      </c>
    </row>
    <row r="28" spans="3:5" ht="12.75">
      <c r="C28" s="34" t="s">
        <v>256</v>
      </c>
      <c r="D28" s="13" t="s">
        <v>376</v>
      </c>
      <c r="E28" s="84">
        <v>80000</v>
      </c>
    </row>
    <row r="29" ht="12.75">
      <c r="D29" s="13" t="s">
        <v>377</v>
      </c>
    </row>
    <row r="30" spans="1:5" ht="12.75">
      <c r="A30" s="3"/>
      <c r="B30" s="3"/>
      <c r="C30" s="33" t="s">
        <v>202</v>
      </c>
      <c r="D30" s="16" t="s">
        <v>368</v>
      </c>
      <c r="E30" s="85">
        <v>900000</v>
      </c>
    </row>
    <row r="31" spans="1:5" ht="12.75">
      <c r="A31" s="3"/>
      <c r="B31" s="3"/>
      <c r="C31" s="33"/>
      <c r="D31" s="16" t="s">
        <v>369</v>
      </c>
      <c r="E31" s="85"/>
    </row>
    <row r="32" spans="1:5" ht="12.75">
      <c r="A32" s="3"/>
      <c r="B32" s="3"/>
      <c r="C32" s="33" t="s">
        <v>203</v>
      </c>
      <c r="D32" s="16" t="s">
        <v>404</v>
      </c>
      <c r="E32" s="85">
        <v>2000</v>
      </c>
    </row>
    <row r="33" spans="1:5" ht="12.75">
      <c r="A33" s="3"/>
      <c r="B33" s="3">
        <v>70007</v>
      </c>
      <c r="C33" s="33"/>
      <c r="D33" s="16" t="s">
        <v>589</v>
      </c>
      <c r="E33" s="85">
        <f>SUM(E34:E43)</f>
        <v>9099600</v>
      </c>
    </row>
    <row r="34" spans="1:5" ht="12.75">
      <c r="A34" s="3"/>
      <c r="B34" s="3"/>
      <c r="C34" s="34" t="s">
        <v>477</v>
      </c>
      <c r="D34" s="13" t="s">
        <v>478</v>
      </c>
      <c r="E34" s="85">
        <v>50000</v>
      </c>
    </row>
    <row r="35" spans="1:5" ht="12.75">
      <c r="A35" s="3"/>
      <c r="B35" s="3"/>
      <c r="D35" s="13" t="s">
        <v>479</v>
      </c>
      <c r="E35" s="85"/>
    </row>
    <row r="36" spans="1:5" ht="12.75">
      <c r="A36" s="3"/>
      <c r="B36" s="3"/>
      <c r="D36" s="13" t="s">
        <v>480</v>
      </c>
      <c r="E36" s="85"/>
    </row>
    <row r="37" spans="1:5" ht="12.75">
      <c r="A37" s="3"/>
      <c r="B37" s="3"/>
      <c r="C37" s="34" t="s">
        <v>201</v>
      </c>
      <c r="D37" s="13" t="s">
        <v>403</v>
      </c>
      <c r="E37" s="85">
        <v>1900000</v>
      </c>
    </row>
    <row r="38" spans="1:5" ht="12.75">
      <c r="A38" s="3"/>
      <c r="B38" s="3"/>
      <c r="D38" s="13" t="s">
        <v>170</v>
      </c>
      <c r="E38" s="85"/>
    </row>
    <row r="39" spans="1:5" ht="12.75">
      <c r="A39" s="3"/>
      <c r="B39" s="3"/>
      <c r="D39" s="13" t="s">
        <v>171</v>
      </c>
      <c r="E39" s="85"/>
    </row>
    <row r="40" spans="1:5" ht="12.75">
      <c r="A40" s="3"/>
      <c r="B40" s="3"/>
      <c r="D40" s="13" t="s">
        <v>172</v>
      </c>
      <c r="E40" s="85"/>
    </row>
    <row r="41" spans="1:5" ht="12.75">
      <c r="A41" s="3"/>
      <c r="B41" s="3"/>
      <c r="C41" s="33" t="s">
        <v>199</v>
      </c>
      <c r="D41" s="16" t="s">
        <v>114</v>
      </c>
      <c r="E41" s="85">
        <v>2300000</v>
      </c>
    </row>
    <row r="42" spans="1:5" ht="12.75">
      <c r="A42" s="3"/>
      <c r="B42" s="3"/>
      <c r="C42" s="33" t="s">
        <v>203</v>
      </c>
      <c r="D42" s="16" t="s">
        <v>404</v>
      </c>
      <c r="E42" s="85">
        <v>50000</v>
      </c>
    </row>
    <row r="43" spans="1:5" ht="12.75">
      <c r="A43" s="3"/>
      <c r="B43" s="3"/>
      <c r="C43" s="33" t="s">
        <v>590</v>
      </c>
      <c r="D43" s="16" t="s">
        <v>563</v>
      </c>
      <c r="E43" s="85">
        <v>4799600</v>
      </c>
    </row>
    <row r="44" spans="1:5" ht="12.75">
      <c r="A44" s="3"/>
      <c r="B44" s="3"/>
      <c r="C44" s="33"/>
      <c r="D44" s="16" t="s">
        <v>591</v>
      </c>
      <c r="E44" s="85"/>
    </row>
    <row r="45" spans="1:5" ht="12.75">
      <c r="A45" s="21"/>
      <c r="B45" s="21"/>
      <c r="C45" s="38"/>
      <c r="D45" s="45" t="s">
        <v>612</v>
      </c>
      <c r="E45" s="86"/>
    </row>
    <row r="46" spans="1:5" ht="12.75">
      <c r="A46" s="56">
        <v>710</v>
      </c>
      <c r="B46" s="56"/>
      <c r="C46" s="55"/>
      <c r="D46" s="67" t="s">
        <v>402</v>
      </c>
      <c r="E46" s="142">
        <f>E47</f>
        <v>250000</v>
      </c>
    </row>
    <row r="47" spans="1:5" ht="12.75">
      <c r="A47" s="56"/>
      <c r="B47" s="56">
        <v>71035</v>
      </c>
      <c r="C47" s="55"/>
      <c r="D47" s="67" t="s">
        <v>432</v>
      </c>
      <c r="E47" s="142">
        <f>SUM(E48:E48)</f>
        <v>250000</v>
      </c>
    </row>
    <row r="48" spans="1:5" ht="12.75">
      <c r="A48" s="21"/>
      <c r="B48" s="21"/>
      <c r="C48" s="38" t="s">
        <v>199</v>
      </c>
      <c r="D48" s="45" t="s">
        <v>114</v>
      </c>
      <c r="E48" s="86">
        <v>250000</v>
      </c>
    </row>
    <row r="49" spans="1:5" ht="12.75">
      <c r="A49" s="59">
        <v>750</v>
      </c>
      <c r="B49" s="59"/>
      <c r="C49" s="71"/>
      <c r="D49" s="143" t="s">
        <v>120</v>
      </c>
      <c r="E49" s="141">
        <f>E50+E57</f>
        <v>426041</v>
      </c>
    </row>
    <row r="50" spans="1:5" ht="12.75">
      <c r="A50" s="59"/>
      <c r="B50" s="59">
        <v>75011</v>
      </c>
      <c r="C50" s="71"/>
      <c r="D50" s="143" t="s">
        <v>130</v>
      </c>
      <c r="E50" s="141">
        <f>SUM(E51:E55)</f>
        <v>301041</v>
      </c>
    </row>
    <row r="51" spans="1:5" ht="12.75">
      <c r="A51" s="3"/>
      <c r="B51" s="3"/>
      <c r="C51" s="33" t="s">
        <v>218</v>
      </c>
      <c r="D51" s="16" t="s">
        <v>131</v>
      </c>
      <c r="E51" s="85">
        <v>301010</v>
      </c>
    </row>
    <row r="52" spans="1:5" ht="12.75">
      <c r="A52" s="3"/>
      <c r="B52" s="3"/>
      <c r="C52" s="33"/>
      <c r="D52" s="15" t="s">
        <v>132</v>
      </c>
      <c r="E52" s="87"/>
    </row>
    <row r="53" spans="1:5" ht="12.75">
      <c r="A53" s="3"/>
      <c r="B53" s="3"/>
      <c r="C53" s="33"/>
      <c r="D53" s="15" t="s">
        <v>133</v>
      </c>
      <c r="E53" s="87"/>
    </row>
    <row r="54" spans="1:5" ht="12.75">
      <c r="A54" s="3"/>
      <c r="B54" s="3"/>
      <c r="C54" s="33" t="s">
        <v>233</v>
      </c>
      <c r="D54" s="16" t="s">
        <v>234</v>
      </c>
      <c r="E54" s="87">
        <v>31</v>
      </c>
    </row>
    <row r="55" spans="1:5" ht="12.75">
      <c r="A55" s="3"/>
      <c r="B55" s="3"/>
      <c r="C55" s="33"/>
      <c r="D55" s="16" t="s">
        <v>323</v>
      </c>
      <c r="E55" s="87"/>
    </row>
    <row r="56" spans="1:5" ht="12.75">
      <c r="A56" s="3"/>
      <c r="B56" s="3"/>
      <c r="C56" s="33"/>
      <c r="D56" s="16" t="s">
        <v>235</v>
      </c>
      <c r="E56" s="87"/>
    </row>
    <row r="57" spans="1:5" ht="12.75">
      <c r="A57" s="3"/>
      <c r="B57" s="56">
        <v>75023</v>
      </c>
      <c r="C57" s="55"/>
      <c r="D57" s="67" t="s">
        <v>179</v>
      </c>
      <c r="E57" s="142">
        <f>SUM(E58:E58)</f>
        <v>125000</v>
      </c>
    </row>
    <row r="58" spans="1:5" ht="12.75">
      <c r="A58" s="21"/>
      <c r="B58" s="21"/>
      <c r="C58" s="38" t="s">
        <v>199</v>
      </c>
      <c r="D58" s="45" t="s">
        <v>114</v>
      </c>
      <c r="E58" s="86">
        <v>125000</v>
      </c>
    </row>
    <row r="59" spans="1:5" ht="12.75">
      <c r="A59" s="59">
        <v>751</v>
      </c>
      <c r="B59" s="59"/>
      <c r="C59" s="71"/>
      <c r="D59" s="143" t="s">
        <v>173</v>
      </c>
      <c r="E59" s="93">
        <f>E61</f>
        <v>5294</v>
      </c>
    </row>
    <row r="60" spans="1:5" ht="12.75">
      <c r="A60" s="59"/>
      <c r="B60" s="59"/>
      <c r="C60" s="71"/>
      <c r="D60" s="58" t="s">
        <v>174</v>
      </c>
      <c r="E60" s="76"/>
    </row>
    <row r="61" spans="1:5" ht="12.75">
      <c r="A61" s="56"/>
      <c r="B61" s="56">
        <v>75101</v>
      </c>
      <c r="C61" s="55"/>
      <c r="D61" s="69" t="s">
        <v>134</v>
      </c>
      <c r="E61" s="122">
        <f>E63</f>
        <v>5294</v>
      </c>
    </row>
    <row r="62" spans="1:5" ht="12.75">
      <c r="A62" s="3"/>
      <c r="B62" s="3"/>
      <c r="C62" s="33"/>
      <c r="D62" s="16" t="s">
        <v>135</v>
      </c>
      <c r="E62" s="78"/>
    </row>
    <row r="63" spans="1:5" ht="12.75">
      <c r="A63" s="3"/>
      <c r="B63" s="3"/>
      <c r="C63" s="33" t="s">
        <v>218</v>
      </c>
      <c r="D63" s="15" t="s">
        <v>131</v>
      </c>
      <c r="E63" s="87">
        <v>5294</v>
      </c>
    </row>
    <row r="64" spans="1:5" s="15" customFormat="1" ht="12.75">
      <c r="A64" s="3"/>
      <c r="B64" s="3"/>
      <c r="C64" s="33"/>
      <c r="D64" s="15" t="s">
        <v>132</v>
      </c>
      <c r="E64" s="87"/>
    </row>
    <row r="65" spans="1:5" s="15" customFormat="1" ht="12.75">
      <c r="A65" s="21"/>
      <c r="B65" s="21"/>
      <c r="C65" s="38"/>
      <c r="D65" s="45" t="s">
        <v>133</v>
      </c>
      <c r="E65" s="77"/>
    </row>
    <row r="66" spans="1:5" ht="12.75">
      <c r="A66" s="59">
        <v>756</v>
      </c>
      <c r="B66" s="59"/>
      <c r="C66" s="71"/>
      <c r="D66" s="143" t="s">
        <v>195</v>
      </c>
      <c r="E66" s="141">
        <f>SUM(+E70+E73+E98+E107+E84+E104)</f>
        <v>52846877</v>
      </c>
    </row>
    <row r="67" spans="1:4" ht="12.75">
      <c r="A67" s="59"/>
      <c r="B67" s="59"/>
      <c r="C67" s="71"/>
      <c r="D67" s="143" t="s">
        <v>196</v>
      </c>
    </row>
    <row r="68" spans="1:4" ht="12.75">
      <c r="A68" s="59"/>
      <c r="B68" s="59"/>
      <c r="C68" s="71"/>
      <c r="D68" s="143" t="s">
        <v>197</v>
      </c>
    </row>
    <row r="69" spans="1:4" ht="12.75">
      <c r="A69" s="59"/>
      <c r="B69" s="59"/>
      <c r="C69" s="71"/>
      <c r="D69" s="143" t="s">
        <v>198</v>
      </c>
    </row>
    <row r="70" spans="1:5" ht="12.75">
      <c r="A70" s="59"/>
      <c r="B70" s="59">
        <v>75601</v>
      </c>
      <c r="C70" s="71"/>
      <c r="D70" s="143" t="s">
        <v>121</v>
      </c>
      <c r="E70" s="141">
        <f>E71</f>
        <v>310000</v>
      </c>
    </row>
    <row r="71" spans="3:5" ht="12.75">
      <c r="C71" s="34" t="s">
        <v>205</v>
      </c>
      <c r="D71" s="13" t="s">
        <v>405</v>
      </c>
      <c r="E71" s="84">
        <v>310000</v>
      </c>
    </row>
    <row r="72" ht="12.75">
      <c r="D72" s="13" t="s">
        <v>122</v>
      </c>
    </row>
    <row r="73" spans="1:5" ht="12.75">
      <c r="A73" s="59"/>
      <c r="B73" s="59">
        <v>75615</v>
      </c>
      <c r="C73" s="71"/>
      <c r="D73" s="143" t="s">
        <v>123</v>
      </c>
      <c r="E73" s="141">
        <f>SUM(E76:E83)</f>
        <v>17623520</v>
      </c>
    </row>
    <row r="74" ht="12.75">
      <c r="D74" s="13" t="s">
        <v>237</v>
      </c>
    </row>
    <row r="75" spans="4:5" ht="12.75">
      <c r="D75" t="s">
        <v>238</v>
      </c>
      <c r="E75" s="76"/>
    </row>
    <row r="76" spans="3:5" ht="12.75">
      <c r="C76" s="34" t="s">
        <v>206</v>
      </c>
      <c r="D76" s="47" t="s">
        <v>406</v>
      </c>
      <c r="E76" s="76">
        <v>17180000</v>
      </c>
    </row>
    <row r="77" spans="3:5" ht="12.75">
      <c r="C77" s="34" t="s">
        <v>207</v>
      </c>
      <c r="D77" s="47" t="s">
        <v>407</v>
      </c>
      <c r="E77" s="76">
        <v>320</v>
      </c>
    </row>
    <row r="78" spans="3:5" ht="12.75">
      <c r="C78" s="34" t="s">
        <v>208</v>
      </c>
      <c r="D78" t="s">
        <v>408</v>
      </c>
      <c r="E78" s="76">
        <v>385000</v>
      </c>
    </row>
    <row r="79" spans="3:5" ht="12.75">
      <c r="C79" s="34" t="s">
        <v>209</v>
      </c>
      <c r="D79" t="s">
        <v>409</v>
      </c>
      <c r="E79" s="76">
        <v>50000</v>
      </c>
    </row>
    <row r="80" spans="3:5" ht="12.75">
      <c r="C80" s="34" t="s">
        <v>481</v>
      </c>
      <c r="D80" t="s">
        <v>482</v>
      </c>
      <c r="E80" s="76">
        <v>200</v>
      </c>
    </row>
    <row r="81" spans="4:5" ht="12.75">
      <c r="D81" t="s">
        <v>483</v>
      </c>
      <c r="E81" s="76"/>
    </row>
    <row r="82" spans="1:5" ht="12.75">
      <c r="A82" s="3"/>
      <c r="B82" s="3"/>
      <c r="C82" s="33" t="s">
        <v>210</v>
      </c>
      <c r="D82" s="15" t="s">
        <v>411</v>
      </c>
      <c r="E82" s="87">
        <v>8000</v>
      </c>
    </row>
    <row r="83" spans="1:5" ht="12.75">
      <c r="A83" s="3"/>
      <c r="B83" s="3"/>
      <c r="C83" s="33"/>
      <c r="D83" s="49" t="s">
        <v>410</v>
      </c>
      <c r="E83" s="87"/>
    </row>
    <row r="84" spans="1:5" ht="12.75">
      <c r="A84" s="56"/>
      <c r="B84" s="56">
        <v>75616</v>
      </c>
      <c r="C84" s="55"/>
      <c r="D84" s="57" t="s">
        <v>239</v>
      </c>
      <c r="E84" s="122">
        <f>SUM(E87:E97)</f>
        <v>7142620</v>
      </c>
    </row>
    <row r="85" spans="1:5" ht="12.75">
      <c r="A85" s="3"/>
      <c r="B85" s="3"/>
      <c r="C85" s="33"/>
      <c r="D85" s="49" t="s">
        <v>240</v>
      </c>
      <c r="E85" s="87"/>
    </row>
    <row r="86" spans="1:5" ht="12.75">
      <c r="A86" s="3"/>
      <c r="B86" s="3"/>
      <c r="C86" s="33"/>
      <c r="D86" s="49" t="s">
        <v>241</v>
      </c>
      <c r="E86" s="87"/>
    </row>
    <row r="87" spans="1:5" ht="12.75">
      <c r="A87" s="3"/>
      <c r="B87" s="3"/>
      <c r="C87" s="34" t="s">
        <v>206</v>
      </c>
      <c r="D87" s="47" t="s">
        <v>406</v>
      </c>
      <c r="E87" s="87">
        <v>5300000</v>
      </c>
    </row>
    <row r="88" spans="1:5" ht="12.75">
      <c r="A88" s="3"/>
      <c r="B88" s="3"/>
      <c r="C88" s="34" t="s">
        <v>207</v>
      </c>
      <c r="D88" s="47" t="s">
        <v>407</v>
      </c>
      <c r="E88" s="87">
        <v>50000</v>
      </c>
    </row>
    <row r="89" spans="1:5" ht="12.75">
      <c r="A89" s="3"/>
      <c r="B89" s="3"/>
      <c r="C89" s="33" t="s">
        <v>211</v>
      </c>
      <c r="D89" s="49" t="s">
        <v>412</v>
      </c>
      <c r="E89" s="87">
        <v>420</v>
      </c>
    </row>
    <row r="90" spans="1:5" ht="12.75">
      <c r="A90" s="3"/>
      <c r="B90" s="3"/>
      <c r="C90" s="34" t="s">
        <v>208</v>
      </c>
      <c r="D90" t="s">
        <v>408</v>
      </c>
      <c r="E90" s="87">
        <v>400000</v>
      </c>
    </row>
    <row r="91" spans="1:5" ht="12.75">
      <c r="A91" s="3"/>
      <c r="B91" s="3"/>
      <c r="C91" s="33" t="s">
        <v>212</v>
      </c>
      <c r="D91" s="15" t="s">
        <v>413</v>
      </c>
      <c r="E91" s="87">
        <v>120000</v>
      </c>
    </row>
    <row r="92" spans="1:5" ht="12.75">
      <c r="A92" s="3"/>
      <c r="B92" s="3"/>
      <c r="C92" s="33" t="s">
        <v>592</v>
      </c>
      <c r="D92" s="49" t="s">
        <v>593</v>
      </c>
      <c r="E92" s="87">
        <v>36000</v>
      </c>
    </row>
    <row r="93" spans="1:5" ht="12.75">
      <c r="A93" s="3"/>
      <c r="B93" s="3"/>
      <c r="C93" s="34" t="s">
        <v>209</v>
      </c>
      <c r="D93" t="s">
        <v>409</v>
      </c>
      <c r="E93" s="87">
        <v>1200000</v>
      </c>
    </row>
    <row r="94" spans="1:5" ht="12.75">
      <c r="A94" s="3"/>
      <c r="B94" s="3"/>
      <c r="C94" s="34" t="s">
        <v>481</v>
      </c>
      <c r="D94" t="s">
        <v>482</v>
      </c>
      <c r="E94" s="87">
        <v>11200</v>
      </c>
    </row>
    <row r="95" spans="1:5" ht="12.75">
      <c r="A95" s="3"/>
      <c r="B95" s="3"/>
      <c r="D95" t="s">
        <v>483</v>
      </c>
      <c r="E95" s="87"/>
    </row>
    <row r="96" spans="1:5" ht="12.75">
      <c r="A96" s="3"/>
      <c r="B96" s="3"/>
      <c r="C96" s="33" t="s">
        <v>210</v>
      </c>
      <c r="D96" s="15" t="s">
        <v>411</v>
      </c>
      <c r="E96" s="87">
        <v>25000</v>
      </c>
    </row>
    <row r="97" spans="1:5" ht="12.75">
      <c r="A97" s="3"/>
      <c r="B97" s="3"/>
      <c r="C97" s="33"/>
      <c r="D97" s="49" t="s">
        <v>410</v>
      </c>
      <c r="E97" s="87"/>
    </row>
    <row r="98" spans="1:5" ht="12.75">
      <c r="A98" s="59"/>
      <c r="B98" s="59">
        <v>75618</v>
      </c>
      <c r="C98" s="71"/>
      <c r="D98" s="143" t="s">
        <v>180</v>
      </c>
      <c r="E98" s="141">
        <f>SUM(E100:E103)</f>
        <v>1220000</v>
      </c>
    </row>
    <row r="99" ht="12.75">
      <c r="D99" s="13" t="s">
        <v>181</v>
      </c>
    </row>
    <row r="100" spans="3:5" ht="12.75">
      <c r="C100" s="34" t="s">
        <v>213</v>
      </c>
      <c r="D100" s="13" t="s">
        <v>124</v>
      </c>
      <c r="E100" s="84">
        <v>470000</v>
      </c>
    </row>
    <row r="101" spans="3:5" ht="12.75">
      <c r="C101" s="34" t="s">
        <v>214</v>
      </c>
      <c r="D101" s="13" t="s">
        <v>183</v>
      </c>
      <c r="E101" s="84">
        <v>600000</v>
      </c>
    </row>
    <row r="102" spans="1:5" ht="12.75">
      <c r="A102" s="52"/>
      <c r="B102" s="52"/>
      <c r="C102" s="43" t="s">
        <v>242</v>
      </c>
      <c r="D102" s="53" t="s">
        <v>291</v>
      </c>
      <c r="E102" s="88">
        <v>150000</v>
      </c>
    </row>
    <row r="103" ht="12.75">
      <c r="D103" s="13" t="s">
        <v>292</v>
      </c>
    </row>
    <row r="104" spans="1:5" s="58" customFormat="1" ht="12.75">
      <c r="A104" s="59"/>
      <c r="B104" s="59">
        <v>75619</v>
      </c>
      <c r="C104" s="71"/>
      <c r="D104" s="143" t="s">
        <v>594</v>
      </c>
      <c r="E104" s="141">
        <f>E105</f>
        <v>100000</v>
      </c>
    </row>
    <row r="105" spans="3:5" ht="12.75">
      <c r="C105" s="34" t="s">
        <v>595</v>
      </c>
      <c r="D105" s="13" t="s">
        <v>596</v>
      </c>
      <c r="E105" s="84">
        <v>100000</v>
      </c>
    </row>
    <row r="106" ht="12.75">
      <c r="D106" s="13" t="s">
        <v>597</v>
      </c>
    </row>
    <row r="107" spans="1:5" ht="12.75">
      <c r="A107" s="56"/>
      <c r="B107" s="56">
        <v>75621</v>
      </c>
      <c r="C107" s="55"/>
      <c r="D107" s="67" t="s">
        <v>558</v>
      </c>
      <c r="E107" s="142">
        <f>SUM(E108:E109)</f>
        <v>26450737</v>
      </c>
    </row>
    <row r="108" spans="1:5" ht="12.75">
      <c r="A108" s="3"/>
      <c r="B108" s="3"/>
      <c r="C108" s="33" t="s">
        <v>215</v>
      </c>
      <c r="D108" s="16" t="s">
        <v>121</v>
      </c>
      <c r="E108" s="85">
        <v>24721198</v>
      </c>
    </row>
    <row r="109" spans="1:5" ht="12.75">
      <c r="A109" s="21"/>
      <c r="B109" s="21"/>
      <c r="C109" s="38" t="s">
        <v>216</v>
      </c>
      <c r="D109" s="45" t="s">
        <v>414</v>
      </c>
      <c r="E109" s="86">
        <v>1729539</v>
      </c>
    </row>
    <row r="110" spans="1:5" ht="12.75">
      <c r="A110" s="59">
        <v>758</v>
      </c>
      <c r="B110" s="59"/>
      <c r="C110" s="71"/>
      <c r="D110" s="143" t="s">
        <v>125</v>
      </c>
      <c r="E110" s="141">
        <f>E111+E114+E116</f>
        <v>19606360</v>
      </c>
    </row>
    <row r="111" spans="1:5" ht="12.75">
      <c r="A111" s="59"/>
      <c r="B111" s="59">
        <v>75801</v>
      </c>
      <c r="C111" s="71"/>
      <c r="D111" s="143" t="s">
        <v>126</v>
      </c>
      <c r="E111" s="141">
        <f>E113</f>
        <v>19349930</v>
      </c>
    </row>
    <row r="112" ht="12.75">
      <c r="D112" s="13" t="s">
        <v>127</v>
      </c>
    </row>
    <row r="113" spans="3:5" ht="12.75">
      <c r="C113" s="34" t="s">
        <v>217</v>
      </c>
      <c r="D113" s="13" t="s">
        <v>128</v>
      </c>
      <c r="E113" s="84">
        <v>19349930</v>
      </c>
    </row>
    <row r="114" spans="1:5" ht="12.75">
      <c r="A114" s="3"/>
      <c r="B114" s="56">
        <v>75814</v>
      </c>
      <c r="C114" s="55"/>
      <c r="D114" s="67" t="s">
        <v>129</v>
      </c>
      <c r="E114" s="142">
        <f>SUM(E115:E115)</f>
        <v>10000</v>
      </c>
    </row>
    <row r="115" spans="1:5" ht="12.75">
      <c r="A115" s="3"/>
      <c r="B115" s="3"/>
      <c r="C115" s="33" t="s">
        <v>203</v>
      </c>
      <c r="D115" s="16" t="s">
        <v>415</v>
      </c>
      <c r="E115" s="85">
        <v>10000</v>
      </c>
    </row>
    <row r="116" spans="1:5" ht="12.75">
      <c r="A116" s="3"/>
      <c r="B116" s="56">
        <v>75831</v>
      </c>
      <c r="C116" s="55"/>
      <c r="D116" s="67" t="s">
        <v>317</v>
      </c>
      <c r="E116" s="142">
        <f>E117</f>
        <v>246430</v>
      </c>
    </row>
    <row r="117" spans="1:5" ht="12.75">
      <c r="A117" s="21"/>
      <c r="B117" s="21"/>
      <c r="C117" s="38" t="s">
        <v>217</v>
      </c>
      <c r="D117" s="45" t="s">
        <v>128</v>
      </c>
      <c r="E117" s="86">
        <v>246430</v>
      </c>
    </row>
    <row r="118" spans="1:5" ht="12.75">
      <c r="A118" s="56">
        <v>801</v>
      </c>
      <c r="B118" s="56"/>
      <c r="C118" s="55"/>
      <c r="D118" s="67" t="s">
        <v>351</v>
      </c>
      <c r="E118" s="142">
        <f>E119</f>
        <v>2987630</v>
      </c>
    </row>
    <row r="119" spans="1:5" ht="12.75">
      <c r="A119" s="3"/>
      <c r="B119" s="56">
        <v>80104</v>
      </c>
      <c r="C119" s="55"/>
      <c r="D119" s="67" t="s">
        <v>355</v>
      </c>
      <c r="E119" s="142">
        <f>SUM(E120:E125)</f>
        <v>2987630</v>
      </c>
    </row>
    <row r="120" spans="1:5" ht="12.75">
      <c r="A120" s="3"/>
      <c r="B120" s="3"/>
      <c r="C120" s="34" t="s">
        <v>199</v>
      </c>
      <c r="D120" s="13" t="s">
        <v>114</v>
      </c>
      <c r="E120" s="85">
        <v>500000</v>
      </c>
    </row>
    <row r="121" spans="1:5" ht="12.75">
      <c r="A121" s="3"/>
      <c r="B121" s="3"/>
      <c r="C121" s="33" t="s">
        <v>229</v>
      </c>
      <c r="D121" s="16" t="s">
        <v>484</v>
      </c>
      <c r="E121" s="85">
        <v>1287630</v>
      </c>
    </row>
    <row r="122" spans="1:5" ht="12.75">
      <c r="A122" s="3"/>
      <c r="B122" s="3"/>
      <c r="C122" s="33"/>
      <c r="D122" s="16" t="s">
        <v>230</v>
      </c>
      <c r="E122" s="85"/>
    </row>
    <row r="123" spans="1:5" ht="12.75">
      <c r="A123" s="3"/>
      <c r="B123" s="3"/>
      <c r="C123" s="33" t="s">
        <v>372</v>
      </c>
      <c r="D123" s="16" t="s">
        <v>373</v>
      </c>
      <c r="E123" s="85">
        <v>1200000</v>
      </c>
    </row>
    <row r="124" spans="1:5" ht="12.75">
      <c r="A124" s="3"/>
      <c r="B124" s="3"/>
      <c r="C124" s="33"/>
      <c r="D124" s="16" t="s">
        <v>374</v>
      </c>
      <c r="E124" s="85"/>
    </row>
    <row r="125" spans="1:5" ht="12.75">
      <c r="A125" s="21"/>
      <c r="B125" s="21"/>
      <c r="C125" s="38"/>
      <c r="D125" s="45" t="s">
        <v>375</v>
      </c>
      <c r="E125" s="86"/>
    </row>
    <row r="126" spans="1:5" ht="12.75">
      <c r="A126" s="59">
        <v>852</v>
      </c>
      <c r="B126" s="59"/>
      <c r="C126" s="71"/>
      <c r="D126" s="143" t="s">
        <v>220</v>
      </c>
      <c r="E126" s="142">
        <f>E139+E146+E127+E134+E143+E152</f>
        <v>1930820</v>
      </c>
    </row>
    <row r="127" spans="1:5" ht="12.75">
      <c r="A127" s="59"/>
      <c r="B127" s="59">
        <v>85203</v>
      </c>
      <c r="C127" s="71"/>
      <c r="D127" s="143" t="s">
        <v>184</v>
      </c>
      <c r="E127" s="142">
        <f>SUM(E128:E133)</f>
        <v>465660</v>
      </c>
    </row>
    <row r="128" spans="3:5" ht="12.75">
      <c r="C128" s="34" t="s">
        <v>218</v>
      </c>
      <c r="D128" s="13" t="s">
        <v>131</v>
      </c>
      <c r="E128" s="85">
        <v>465600</v>
      </c>
    </row>
    <row r="129" spans="4:5" ht="12.75">
      <c r="D129" s="13" t="s">
        <v>132</v>
      </c>
      <c r="E129" s="85"/>
    </row>
    <row r="130" spans="4:5" ht="12.75">
      <c r="D130" s="13" t="s">
        <v>133</v>
      </c>
      <c r="E130" s="85"/>
    </row>
    <row r="131" spans="3:5" ht="12.75">
      <c r="C131" s="33" t="s">
        <v>233</v>
      </c>
      <c r="D131" s="16" t="s">
        <v>234</v>
      </c>
      <c r="E131" s="85">
        <v>60</v>
      </c>
    </row>
    <row r="132" spans="3:5" ht="12.75">
      <c r="C132" s="33"/>
      <c r="D132" s="16" t="s">
        <v>323</v>
      </c>
      <c r="E132" s="85"/>
    </row>
    <row r="133" spans="1:5" ht="12.75">
      <c r="A133" s="21"/>
      <c r="B133" s="21"/>
      <c r="C133" s="38"/>
      <c r="D133" s="45" t="s">
        <v>235</v>
      </c>
      <c r="E133" s="86"/>
    </row>
    <row r="134" spans="1:5" ht="12.75">
      <c r="A134"/>
      <c r="B134" s="59">
        <v>85213</v>
      </c>
      <c r="C134" s="71"/>
      <c r="D134" s="143" t="s">
        <v>155</v>
      </c>
      <c r="E134" s="142">
        <f>SUM(E137:E138)</f>
        <v>64800</v>
      </c>
    </row>
    <row r="135" spans="1:5" ht="12.75">
      <c r="A135"/>
      <c r="D135" s="13" t="s">
        <v>528</v>
      </c>
      <c r="E135" s="85"/>
    </row>
    <row r="136" spans="1:5" ht="12.75">
      <c r="A136"/>
      <c r="D136" s="13" t="s">
        <v>529</v>
      </c>
      <c r="E136" s="85"/>
    </row>
    <row r="137" spans="3:5" ht="12.75">
      <c r="C137" s="33" t="s">
        <v>229</v>
      </c>
      <c r="D137" s="16" t="s">
        <v>484</v>
      </c>
      <c r="E137" s="85">
        <v>64800</v>
      </c>
    </row>
    <row r="138" spans="3:5" ht="12.75">
      <c r="C138" s="33"/>
      <c r="D138" s="16" t="s">
        <v>230</v>
      </c>
      <c r="E138" s="85"/>
    </row>
    <row r="139" spans="1:5" ht="12.75">
      <c r="A139" s="3"/>
      <c r="B139" s="59">
        <v>85214</v>
      </c>
      <c r="C139" s="71"/>
      <c r="D139" s="143" t="s">
        <v>530</v>
      </c>
      <c r="E139" s="142">
        <f>SUM(E141:E142)</f>
        <v>410000</v>
      </c>
    </row>
    <row r="140" spans="1:5" ht="12.75">
      <c r="A140" s="3"/>
      <c r="D140" s="13" t="s">
        <v>262</v>
      </c>
      <c r="E140" s="85"/>
    </row>
    <row r="141" spans="1:5" ht="12.75">
      <c r="A141" s="3"/>
      <c r="B141" s="3"/>
      <c r="C141" s="33" t="s">
        <v>229</v>
      </c>
      <c r="D141" s="16" t="s">
        <v>484</v>
      </c>
      <c r="E141" s="85">
        <v>410000</v>
      </c>
    </row>
    <row r="142" spans="1:5" ht="12.75">
      <c r="A142" s="3"/>
      <c r="B142" s="3"/>
      <c r="C142" s="33"/>
      <c r="D142" s="16" t="s">
        <v>230</v>
      </c>
      <c r="E142" s="85"/>
    </row>
    <row r="143" spans="1:5" ht="12.75">
      <c r="A143" s="3"/>
      <c r="B143" s="56">
        <v>85216</v>
      </c>
      <c r="C143" s="55"/>
      <c r="D143" s="67" t="s">
        <v>316</v>
      </c>
      <c r="E143" s="142">
        <f>SUM(E144:E145)</f>
        <v>616667</v>
      </c>
    </row>
    <row r="144" spans="1:5" ht="12.75">
      <c r="A144" s="3"/>
      <c r="B144" s="3"/>
      <c r="C144" s="33" t="s">
        <v>229</v>
      </c>
      <c r="D144" s="16" t="s">
        <v>484</v>
      </c>
      <c r="E144" s="85">
        <v>616667</v>
      </c>
    </row>
    <row r="145" spans="1:5" ht="12.75">
      <c r="A145" s="3"/>
      <c r="B145" s="3"/>
      <c r="C145" s="33"/>
      <c r="D145" s="16" t="s">
        <v>230</v>
      </c>
      <c r="E145" s="85"/>
    </row>
    <row r="146" spans="1:5" ht="12.75">
      <c r="A146" s="3"/>
      <c r="B146" s="56">
        <v>85219</v>
      </c>
      <c r="C146" s="55"/>
      <c r="D146" s="67" t="s">
        <v>69</v>
      </c>
      <c r="E146" s="142">
        <f>SUM(E147:E150)</f>
        <v>190193</v>
      </c>
    </row>
    <row r="147" spans="1:5" ht="12.75">
      <c r="A147" s="3"/>
      <c r="B147" s="3"/>
      <c r="C147" s="34" t="s">
        <v>218</v>
      </c>
      <c r="D147" s="13" t="s">
        <v>131</v>
      </c>
      <c r="E147" s="85"/>
    </row>
    <row r="148" spans="1:5" ht="12.75">
      <c r="A148" s="3"/>
      <c r="B148" s="3"/>
      <c r="D148" s="13" t="s">
        <v>132</v>
      </c>
      <c r="E148" s="85"/>
    </row>
    <row r="149" spans="1:5" ht="12.75">
      <c r="A149" s="3"/>
      <c r="B149" s="3"/>
      <c r="D149" s="13" t="s">
        <v>133</v>
      </c>
      <c r="E149" s="85"/>
    </row>
    <row r="150" spans="1:5" ht="12.75">
      <c r="A150" s="3"/>
      <c r="B150" s="3"/>
      <c r="C150" s="33" t="s">
        <v>229</v>
      </c>
      <c r="D150" s="16" t="s">
        <v>484</v>
      </c>
      <c r="E150" s="85">
        <v>190193</v>
      </c>
    </row>
    <row r="151" spans="1:5" ht="12.75">
      <c r="A151" s="3"/>
      <c r="B151" s="3"/>
      <c r="C151" s="33"/>
      <c r="D151" s="16" t="s">
        <v>230</v>
      </c>
      <c r="E151" s="85"/>
    </row>
    <row r="152" spans="1:5" ht="12.75">
      <c r="A152" s="3"/>
      <c r="B152" s="56">
        <v>85228</v>
      </c>
      <c r="C152" s="55"/>
      <c r="D152" s="67" t="s">
        <v>354</v>
      </c>
      <c r="E152" s="142">
        <f>SUM(E153:E157)</f>
        <v>183500</v>
      </c>
    </row>
    <row r="153" spans="1:5" ht="12.75">
      <c r="A153" s="3"/>
      <c r="B153" s="3"/>
      <c r="C153" s="34" t="s">
        <v>218</v>
      </c>
      <c r="D153" s="13" t="s">
        <v>131</v>
      </c>
      <c r="E153" s="85">
        <v>183000</v>
      </c>
    </row>
    <row r="154" spans="1:5" ht="12.75">
      <c r="A154" s="3"/>
      <c r="B154" s="3"/>
      <c r="C154" s="33"/>
      <c r="D154" s="16" t="s">
        <v>132</v>
      </c>
      <c r="E154" s="85"/>
    </row>
    <row r="155" spans="1:5" ht="12.75">
      <c r="A155" s="3"/>
      <c r="B155" s="3"/>
      <c r="C155" s="33"/>
      <c r="D155" s="16" t="s">
        <v>133</v>
      </c>
      <c r="E155" s="85"/>
    </row>
    <row r="156" spans="1:5" ht="12.75">
      <c r="A156" s="3"/>
      <c r="B156" s="3"/>
      <c r="C156" s="33" t="s">
        <v>233</v>
      </c>
      <c r="D156" s="16" t="s">
        <v>234</v>
      </c>
      <c r="E156" s="85">
        <v>500</v>
      </c>
    </row>
    <row r="157" spans="1:5" ht="12.75">
      <c r="A157" s="3"/>
      <c r="B157" s="3"/>
      <c r="C157" s="33"/>
      <c r="D157" s="16" t="s">
        <v>323</v>
      </c>
      <c r="E157" s="85"/>
    </row>
    <row r="158" spans="1:5" ht="12.75">
      <c r="A158" s="21"/>
      <c r="B158" s="21"/>
      <c r="C158" s="38"/>
      <c r="D158" s="45" t="s">
        <v>235</v>
      </c>
      <c r="E158" s="86"/>
    </row>
    <row r="159" spans="1:5" ht="12.75">
      <c r="A159" s="56">
        <v>855</v>
      </c>
      <c r="B159" s="56"/>
      <c r="C159" s="55"/>
      <c r="D159" s="67" t="s">
        <v>459</v>
      </c>
      <c r="E159" s="142">
        <f>E160+E174+J184+E191+E199</f>
        <v>15897156</v>
      </c>
    </row>
    <row r="160" spans="1:5" ht="12.75">
      <c r="A160" s="3"/>
      <c r="B160" s="59">
        <v>85501</v>
      </c>
      <c r="C160" s="55"/>
      <c r="D160" s="144" t="s">
        <v>449</v>
      </c>
      <c r="E160" s="142">
        <f>SUM(E161:E170)</f>
        <v>8132732</v>
      </c>
    </row>
    <row r="161" spans="1:5" ht="12.75">
      <c r="A161" s="3"/>
      <c r="C161" s="34" t="s">
        <v>322</v>
      </c>
      <c r="D161" s="13" t="s">
        <v>417</v>
      </c>
      <c r="E161" s="85">
        <v>2100</v>
      </c>
    </row>
    <row r="162" spans="1:5" ht="12.75">
      <c r="A162" s="3"/>
      <c r="D162" s="13" t="s">
        <v>416</v>
      </c>
      <c r="E162" s="85"/>
    </row>
    <row r="163" spans="1:5" ht="12.75">
      <c r="A163" s="3"/>
      <c r="D163" s="13" t="s">
        <v>337</v>
      </c>
      <c r="E163" s="85"/>
    </row>
    <row r="164" spans="1:5" ht="12.75">
      <c r="A164" s="3"/>
      <c r="D164" s="13" t="s">
        <v>338</v>
      </c>
      <c r="E164" s="85"/>
    </row>
    <row r="165" spans="1:5" ht="12.75">
      <c r="A165" s="3"/>
      <c r="B165" s="3"/>
      <c r="C165" s="33" t="s">
        <v>450</v>
      </c>
      <c r="D165" s="127" t="s">
        <v>451</v>
      </c>
      <c r="E165" s="85">
        <v>8100732</v>
      </c>
    </row>
    <row r="166" spans="1:5" ht="12.75">
      <c r="A166" s="3"/>
      <c r="B166" s="3"/>
      <c r="C166" s="119"/>
      <c r="D166" s="127" t="s">
        <v>452</v>
      </c>
      <c r="E166" s="85"/>
    </row>
    <row r="167" spans="1:5" ht="12.75">
      <c r="A167" s="3"/>
      <c r="B167" s="3"/>
      <c r="C167" s="119"/>
      <c r="D167" s="127" t="s">
        <v>453</v>
      </c>
      <c r="E167" s="85"/>
    </row>
    <row r="168" spans="1:5" ht="12.75">
      <c r="A168" s="3"/>
      <c r="B168" s="3"/>
      <c r="C168" s="119"/>
      <c r="D168" s="127" t="s">
        <v>455</v>
      </c>
      <c r="E168" s="85"/>
    </row>
    <row r="169" spans="1:5" ht="12.75">
      <c r="A169" s="3"/>
      <c r="B169" s="3"/>
      <c r="C169" s="33"/>
      <c r="D169" s="16" t="s">
        <v>454</v>
      </c>
      <c r="E169" s="85"/>
    </row>
    <row r="170" spans="1:5" ht="12.75">
      <c r="A170" s="3"/>
      <c r="B170" s="3"/>
      <c r="C170" s="33" t="s">
        <v>324</v>
      </c>
      <c r="D170" s="16" t="s">
        <v>559</v>
      </c>
      <c r="E170" s="85">
        <v>29900</v>
      </c>
    </row>
    <row r="171" spans="1:5" ht="12.75">
      <c r="A171" s="3"/>
      <c r="B171" s="3"/>
      <c r="C171" s="33"/>
      <c r="D171" s="16" t="s">
        <v>560</v>
      </c>
      <c r="E171" s="85"/>
    </row>
    <row r="172" spans="1:5" ht="12.75">
      <c r="A172" s="3"/>
      <c r="B172" s="3"/>
      <c r="C172" s="33"/>
      <c r="D172" s="16" t="s">
        <v>561</v>
      </c>
      <c r="E172" s="85"/>
    </row>
    <row r="173" spans="1:5" ht="12.75">
      <c r="A173" s="3"/>
      <c r="B173" s="3"/>
      <c r="C173" s="33"/>
      <c r="D173" s="16" t="s">
        <v>562</v>
      </c>
      <c r="E173" s="85"/>
    </row>
    <row r="174" spans="1:5" ht="12.75">
      <c r="A174" s="3"/>
      <c r="B174" s="56">
        <v>85502</v>
      </c>
      <c r="C174" s="55"/>
      <c r="D174" s="143" t="s">
        <v>303</v>
      </c>
      <c r="E174" s="142">
        <f>SUM(E177:E187)</f>
        <v>7633240</v>
      </c>
    </row>
    <row r="175" spans="1:5" ht="12.75">
      <c r="A175" s="3"/>
      <c r="B175" s="3"/>
      <c r="C175" s="33"/>
      <c r="D175" s="13" t="s">
        <v>304</v>
      </c>
      <c r="E175" s="85"/>
    </row>
    <row r="176" spans="1:5" ht="12.75">
      <c r="A176" s="3"/>
      <c r="B176" s="3"/>
      <c r="C176" s="33"/>
      <c r="D176" s="13" t="s">
        <v>305</v>
      </c>
      <c r="E176" s="85"/>
    </row>
    <row r="177" spans="1:5" ht="12.75">
      <c r="A177" s="3"/>
      <c r="B177" s="3"/>
      <c r="C177" s="34" t="s">
        <v>322</v>
      </c>
      <c r="D177" s="13" t="s">
        <v>417</v>
      </c>
      <c r="E177" s="85">
        <v>15000</v>
      </c>
    </row>
    <row r="178" spans="1:5" ht="12.75">
      <c r="A178" s="3"/>
      <c r="B178" s="3"/>
      <c r="D178" s="13" t="s">
        <v>416</v>
      </c>
      <c r="E178" s="85"/>
    </row>
    <row r="179" spans="1:5" ht="12.75">
      <c r="A179" s="3"/>
      <c r="B179" s="3"/>
      <c r="D179" s="13" t="s">
        <v>337</v>
      </c>
      <c r="E179" s="85"/>
    </row>
    <row r="180" spans="1:5" ht="12.75">
      <c r="A180" s="3"/>
      <c r="B180" s="3"/>
      <c r="D180" s="13" t="s">
        <v>338</v>
      </c>
      <c r="E180" s="85"/>
    </row>
    <row r="181" spans="1:5" ht="12.75">
      <c r="A181" s="3"/>
      <c r="B181" s="3"/>
      <c r="C181" s="34" t="s">
        <v>218</v>
      </c>
      <c r="D181" s="13" t="s">
        <v>131</v>
      </c>
      <c r="E181" s="85">
        <v>7470240</v>
      </c>
    </row>
    <row r="182" spans="1:5" ht="12.75">
      <c r="A182" s="3"/>
      <c r="B182" s="3"/>
      <c r="D182" s="13" t="s">
        <v>132</v>
      </c>
      <c r="E182" s="85"/>
    </row>
    <row r="183" spans="1:5" ht="12.75">
      <c r="A183" s="3"/>
      <c r="B183" s="3"/>
      <c r="D183" s="13" t="s">
        <v>133</v>
      </c>
      <c r="E183" s="85"/>
    </row>
    <row r="184" spans="1:5" ht="12.75">
      <c r="A184" s="3"/>
      <c r="B184" s="3"/>
      <c r="C184" s="33" t="s">
        <v>233</v>
      </c>
      <c r="D184" s="16" t="s">
        <v>234</v>
      </c>
      <c r="E184" s="85">
        <v>100000</v>
      </c>
    </row>
    <row r="185" spans="1:5" ht="12.75">
      <c r="A185" s="3"/>
      <c r="B185" s="3"/>
      <c r="C185" s="33"/>
      <c r="D185" s="16" t="s">
        <v>323</v>
      </c>
      <c r="E185" s="85"/>
    </row>
    <row r="186" spans="1:5" ht="12.75">
      <c r="A186" s="3"/>
      <c r="B186" s="3"/>
      <c r="C186" s="33"/>
      <c r="D186" s="16" t="s">
        <v>235</v>
      </c>
      <c r="E186" s="85"/>
    </row>
    <row r="187" spans="1:5" ht="12.75">
      <c r="A187" s="3"/>
      <c r="B187" s="3"/>
      <c r="C187" s="33" t="s">
        <v>324</v>
      </c>
      <c r="D187" s="16" t="s">
        <v>339</v>
      </c>
      <c r="E187" s="85">
        <v>48000</v>
      </c>
    </row>
    <row r="188" spans="1:5" ht="12.75">
      <c r="A188" s="3"/>
      <c r="B188" s="3"/>
      <c r="C188" s="33"/>
      <c r="D188" s="16" t="s">
        <v>340</v>
      </c>
      <c r="E188" s="85"/>
    </row>
    <row r="189" spans="1:5" ht="12.75">
      <c r="A189" s="3"/>
      <c r="B189" s="3"/>
      <c r="C189" s="33"/>
      <c r="D189" s="16" t="s">
        <v>517</v>
      </c>
      <c r="E189" s="85"/>
    </row>
    <row r="190" spans="1:5" ht="12.75">
      <c r="A190" s="3"/>
      <c r="B190" s="3"/>
      <c r="C190" s="33"/>
      <c r="D190" s="16" t="s">
        <v>501</v>
      </c>
      <c r="E190" s="85"/>
    </row>
    <row r="191" spans="1:5" ht="12.75">
      <c r="A191" s="3"/>
      <c r="B191" s="56">
        <v>85513</v>
      </c>
      <c r="C191" s="55"/>
      <c r="D191" s="67" t="s">
        <v>507</v>
      </c>
      <c r="E191" s="142">
        <f>E196</f>
        <v>81184</v>
      </c>
    </row>
    <row r="192" spans="1:5" ht="12.75">
      <c r="A192" s="3"/>
      <c r="B192" s="3"/>
      <c r="C192" s="33"/>
      <c r="D192" s="16" t="s">
        <v>508</v>
      </c>
      <c r="E192" s="85"/>
    </row>
    <row r="193" spans="1:5" ht="12.75">
      <c r="A193" s="3"/>
      <c r="B193" s="3"/>
      <c r="C193" s="33"/>
      <c r="D193" s="16" t="s">
        <v>509</v>
      </c>
      <c r="E193" s="85"/>
    </row>
    <row r="194" spans="1:5" ht="12.75">
      <c r="A194" s="3"/>
      <c r="B194" s="3"/>
      <c r="C194" s="33"/>
      <c r="D194" s="16" t="s">
        <v>510</v>
      </c>
      <c r="E194" s="85"/>
    </row>
    <row r="195" spans="1:5" ht="12.75">
      <c r="A195" s="3"/>
      <c r="B195" s="3"/>
      <c r="C195" s="33"/>
      <c r="D195" s="16" t="s">
        <v>511</v>
      </c>
      <c r="E195" s="85"/>
    </row>
    <row r="196" spans="1:5" ht="12.75">
      <c r="A196" s="3"/>
      <c r="B196" s="3"/>
      <c r="C196" s="34" t="s">
        <v>218</v>
      </c>
      <c r="D196" s="13" t="s">
        <v>131</v>
      </c>
      <c r="E196" s="85">
        <v>81184</v>
      </c>
    </row>
    <row r="197" spans="1:5" ht="12.75">
      <c r="A197" s="3"/>
      <c r="B197" s="3"/>
      <c r="C197" s="33"/>
      <c r="D197" s="16" t="s">
        <v>132</v>
      </c>
      <c r="E197" s="85"/>
    </row>
    <row r="198" spans="1:5" ht="12.75">
      <c r="A198" s="3"/>
      <c r="B198" s="3"/>
      <c r="C198" s="33"/>
      <c r="D198" s="16" t="s">
        <v>133</v>
      </c>
      <c r="E198" s="85"/>
    </row>
    <row r="199" spans="1:5" ht="12.75">
      <c r="A199" s="3"/>
      <c r="B199" s="56">
        <v>85516</v>
      </c>
      <c r="C199" s="55"/>
      <c r="D199" s="67" t="s">
        <v>533</v>
      </c>
      <c r="E199" s="142">
        <f>E200</f>
        <v>50000</v>
      </c>
    </row>
    <row r="200" spans="1:5" ht="12.75">
      <c r="A200" s="3"/>
      <c r="B200" s="3"/>
      <c r="C200" s="33" t="s">
        <v>372</v>
      </c>
      <c r="D200" s="16" t="s">
        <v>373</v>
      </c>
      <c r="E200" s="85">
        <v>50000</v>
      </c>
    </row>
    <row r="201" spans="1:5" ht="12.75">
      <c r="A201" s="3"/>
      <c r="B201" s="3"/>
      <c r="C201" s="33"/>
      <c r="D201" s="16" t="s">
        <v>374</v>
      </c>
      <c r="E201" s="85"/>
    </row>
    <row r="202" spans="1:5" ht="12.75">
      <c r="A202" s="21"/>
      <c r="B202" s="21"/>
      <c r="C202" s="38"/>
      <c r="D202" s="45" t="s">
        <v>375</v>
      </c>
      <c r="E202" s="86"/>
    </row>
    <row r="203" spans="1:5" ht="12.75">
      <c r="A203" s="3">
        <v>900</v>
      </c>
      <c r="B203" s="56"/>
      <c r="C203" s="55"/>
      <c r="D203" s="67" t="s">
        <v>325</v>
      </c>
      <c r="E203" s="142">
        <f>E224+E204+E209+E220</f>
        <v>13900363</v>
      </c>
    </row>
    <row r="204" spans="1:5" ht="12.75">
      <c r="A204" s="3"/>
      <c r="B204" s="56">
        <v>90002</v>
      </c>
      <c r="C204" s="55"/>
      <c r="D204" s="67" t="s">
        <v>418</v>
      </c>
      <c r="E204" s="142">
        <f>SUM(E205:E207)</f>
        <v>7604000</v>
      </c>
    </row>
    <row r="205" spans="1:5" ht="12.75">
      <c r="A205" s="3"/>
      <c r="B205" s="3"/>
      <c r="C205" s="43" t="s">
        <v>242</v>
      </c>
      <c r="D205" s="53" t="s">
        <v>291</v>
      </c>
      <c r="E205" s="85">
        <v>7600000</v>
      </c>
    </row>
    <row r="206" spans="1:5" ht="12.75">
      <c r="A206" s="3"/>
      <c r="B206" s="3"/>
      <c r="C206" s="33"/>
      <c r="D206" s="16" t="s">
        <v>292</v>
      </c>
      <c r="E206" s="85"/>
    </row>
    <row r="207" spans="1:5" ht="12.75">
      <c r="A207" s="3"/>
      <c r="B207" s="3"/>
      <c r="C207" s="33" t="s">
        <v>481</v>
      </c>
      <c r="D207" s="16" t="s">
        <v>482</v>
      </c>
      <c r="E207" s="85">
        <v>4000</v>
      </c>
    </row>
    <row r="208" spans="1:5" ht="12.75">
      <c r="A208" s="3"/>
      <c r="B208" s="3"/>
      <c r="C208" s="33"/>
      <c r="D208" s="16" t="s">
        <v>483</v>
      </c>
      <c r="E208" s="85"/>
    </row>
    <row r="209" spans="1:5" ht="12.75">
      <c r="A209" s="3"/>
      <c r="B209" s="56">
        <v>90004</v>
      </c>
      <c r="C209" s="55"/>
      <c r="D209" s="67" t="s">
        <v>108</v>
      </c>
      <c r="E209" s="142">
        <f>SUM(E210:E215)</f>
        <v>6237363</v>
      </c>
    </row>
    <row r="210" spans="1:5" ht="12.75">
      <c r="A210" s="3"/>
      <c r="B210" s="3"/>
      <c r="C210" s="33" t="s">
        <v>534</v>
      </c>
      <c r="D210" s="16" t="s">
        <v>535</v>
      </c>
      <c r="E210" s="85">
        <v>5503556</v>
      </c>
    </row>
    <row r="211" spans="1:5" ht="12.75">
      <c r="A211" s="3"/>
      <c r="B211" s="3"/>
      <c r="C211" s="33"/>
      <c r="D211" s="16" t="s">
        <v>536</v>
      </c>
      <c r="E211" s="85"/>
    </row>
    <row r="212" spans="1:5" ht="12.75">
      <c r="A212" s="3"/>
      <c r="B212" s="3"/>
      <c r="C212" s="33"/>
      <c r="D212" s="16" t="s">
        <v>537</v>
      </c>
      <c r="E212" s="85"/>
    </row>
    <row r="213" spans="1:5" ht="12.75">
      <c r="A213" s="3"/>
      <c r="B213" s="3"/>
      <c r="C213" s="33"/>
      <c r="D213" s="16" t="s">
        <v>538</v>
      </c>
      <c r="E213" s="85"/>
    </row>
    <row r="214" spans="1:5" ht="12.75">
      <c r="A214" s="3"/>
      <c r="B214" s="3"/>
      <c r="C214" s="33"/>
      <c r="D214" s="16" t="s">
        <v>266</v>
      </c>
      <c r="E214" s="85"/>
    </row>
    <row r="215" spans="1:5" ht="12.75">
      <c r="A215" s="3"/>
      <c r="B215" s="3"/>
      <c r="C215" s="33" t="s">
        <v>539</v>
      </c>
      <c r="D215" s="16" t="s">
        <v>535</v>
      </c>
      <c r="E215" s="85">
        <v>733807</v>
      </c>
    </row>
    <row r="216" spans="1:5" ht="12.75">
      <c r="A216" s="3"/>
      <c r="B216" s="3"/>
      <c r="C216" s="33"/>
      <c r="D216" s="16" t="s">
        <v>536</v>
      </c>
      <c r="E216" s="85"/>
    </row>
    <row r="217" spans="1:5" ht="12.75">
      <c r="A217" s="3"/>
      <c r="B217" s="3"/>
      <c r="C217" s="33"/>
      <c r="D217" s="16" t="s">
        <v>537</v>
      </c>
      <c r="E217" s="85"/>
    </row>
    <row r="218" spans="1:5" ht="12.75">
      <c r="A218" s="3"/>
      <c r="B218" s="3"/>
      <c r="C218" s="33"/>
      <c r="D218" s="16" t="s">
        <v>538</v>
      </c>
      <c r="E218" s="85"/>
    </row>
    <row r="219" spans="1:5" ht="12.75">
      <c r="A219" s="3"/>
      <c r="B219" s="3"/>
      <c r="C219" s="33"/>
      <c r="D219" s="16" t="s">
        <v>266</v>
      </c>
      <c r="E219" s="85"/>
    </row>
    <row r="220" spans="1:5" ht="12.75">
      <c r="A220" s="3"/>
      <c r="B220" s="56">
        <v>90005</v>
      </c>
      <c r="C220" s="55"/>
      <c r="D220" s="67" t="s">
        <v>547</v>
      </c>
      <c r="E220" s="142">
        <f>E221</f>
        <v>9000</v>
      </c>
    </row>
    <row r="221" spans="1:5" ht="12.75">
      <c r="A221" s="3"/>
      <c r="B221" s="3"/>
      <c r="C221" s="33" t="s">
        <v>564</v>
      </c>
      <c r="D221" s="16" t="s">
        <v>565</v>
      </c>
      <c r="E221" s="85">
        <v>9000</v>
      </c>
    </row>
    <row r="222" spans="1:5" ht="12.75">
      <c r="A222" s="3"/>
      <c r="B222" s="3"/>
      <c r="C222" s="33"/>
      <c r="D222" s="16" t="s">
        <v>566</v>
      </c>
      <c r="E222" s="85"/>
    </row>
    <row r="223" spans="1:5" ht="12.75">
      <c r="A223" s="3"/>
      <c r="B223" s="3"/>
      <c r="C223" s="33"/>
      <c r="D223" s="16" t="s">
        <v>567</v>
      </c>
      <c r="E223" s="85"/>
    </row>
    <row r="224" spans="1:5" ht="12.75">
      <c r="A224" s="3"/>
      <c r="B224" s="56">
        <v>90019</v>
      </c>
      <c r="C224" s="55"/>
      <c r="D224" s="67" t="s">
        <v>352</v>
      </c>
      <c r="E224" s="142">
        <f>SUM(E226:E226)</f>
        <v>50000</v>
      </c>
    </row>
    <row r="225" spans="1:5" ht="12.75">
      <c r="A225" s="3"/>
      <c r="B225" s="3"/>
      <c r="C225" s="33"/>
      <c r="D225" s="16" t="s">
        <v>353</v>
      </c>
      <c r="E225" s="85"/>
    </row>
    <row r="226" spans="1:5" ht="12.75">
      <c r="A226" s="3"/>
      <c r="B226" s="3"/>
      <c r="C226" s="33" t="s">
        <v>289</v>
      </c>
      <c r="D226" s="16" t="s">
        <v>290</v>
      </c>
      <c r="E226" s="85">
        <v>50000</v>
      </c>
    </row>
    <row r="227" spans="3:4" ht="13.5" customHeight="1">
      <c r="C227" s="33"/>
      <c r="D227" s="16"/>
    </row>
    <row r="228" spans="3:4" ht="13.5" customHeight="1">
      <c r="C228" s="33"/>
      <c r="D228" s="16"/>
    </row>
    <row r="229" spans="3:4" ht="13.5" customHeight="1">
      <c r="C229" s="33"/>
      <c r="D229" s="16"/>
    </row>
    <row r="230" spans="3:4" ht="13.5" customHeight="1">
      <c r="C230" s="33"/>
      <c r="D230" s="16"/>
    </row>
    <row r="231" spans="3:4" ht="13.5" customHeight="1">
      <c r="C231" s="33"/>
      <c r="D231" s="16"/>
    </row>
    <row r="232" spans="3:4" ht="13.5" customHeight="1">
      <c r="C232" s="33"/>
      <c r="D232" s="16"/>
    </row>
    <row r="233" spans="4:5" ht="12.75">
      <c r="D233"/>
      <c r="E233" s="89" t="s">
        <v>30</v>
      </c>
    </row>
    <row r="234" spans="4:5" ht="12.75">
      <c r="D234"/>
      <c r="E234" s="76" t="s">
        <v>608</v>
      </c>
    </row>
    <row r="235" spans="4:5" ht="12.75">
      <c r="D235" s="7" t="s">
        <v>576</v>
      </c>
      <c r="E235" s="76" t="s">
        <v>189</v>
      </c>
    </row>
    <row r="236" spans="4:5" ht="12.75">
      <c r="D236" s="7" t="s">
        <v>18</v>
      </c>
      <c r="E236" s="76" t="s">
        <v>609</v>
      </c>
    </row>
    <row r="237" spans="4:5" ht="12.75">
      <c r="D237"/>
      <c r="E237" s="87"/>
    </row>
    <row r="238" spans="4:5" ht="12.75">
      <c r="D238" t="s">
        <v>14</v>
      </c>
      <c r="E238" s="76"/>
    </row>
    <row r="239" spans="1:5" ht="12.75">
      <c r="A239" s="1" t="s">
        <v>0</v>
      </c>
      <c r="B239" s="1" t="s">
        <v>41</v>
      </c>
      <c r="C239" s="31" t="s">
        <v>8</v>
      </c>
      <c r="D239" s="1" t="s">
        <v>9</v>
      </c>
      <c r="E239" s="79" t="s">
        <v>10</v>
      </c>
    </row>
    <row r="240" spans="1:5" ht="13.5" customHeight="1">
      <c r="A240" s="59">
        <v>852</v>
      </c>
      <c r="B240" s="59"/>
      <c r="C240" s="71"/>
      <c r="D240" s="58" t="s">
        <v>219</v>
      </c>
      <c r="E240" s="93">
        <f>E264+E267+E258+E243+E251+E241</f>
        <v>356000</v>
      </c>
    </row>
    <row r="241" spans="2:5" ht="13.5" customHeight="1">
      <c r="B241" s="59">
        <v>85202</v>
      </c>
      <c r="C241" s="71"/>
      <c r="D241" s="146" t="s">
        <v>228</v>
      </c>
      <c r="E241" s="142">
        <f>E242</f>
        <v>70000</v>
      </c>
    </row>
    <row r="242" spans="3:5" ht="13.5" customHeight="1">
      <c r="C242" s="34" t="s">
        <v>199</v>
      </c>
      <c r="D242" s="13" t="s">
        <v>114</v>
      </c>
      <c r="E242" s="85">
        <v>70000</v>
      </c>
    </row>
    <row r="243" spans="2:5" ht="13.5" customHeight="1">
      <c r="B243" s="59">
        <v>85213</v>
      </c>
      <c r="C243" s="71"/>
      <c r="D243" s="146" t="s">
        <v>155</v>
      </c>
      <c r="E243" s="93">
        <f>E246</f>
        <v>500</v>
      </c>
    </row>
    <row r="244" spans="4:5" ht="13.5" customHeight="1">
      <c r="D244" s="13" t="s">
        <v>528</v>
      </c>
      <c r="E244" s="76"/>
    </row>
    <row r="245" spans="4:5" ht="13.5" customHeight="1">
      <c r="D245" s="13" t="s">
        <v>529</v>
      </c>
      <c r="E245" s="76"/>
    </row>
    <row r="246" spans="3:5" ht="13.5" customHeight="1">
      <c r="C246" s="33" t="s">
        <v>324</v>
      </c>
      <c r="D246" s="16" t="s">
        <v>339</v>
      </c>
      <c r="E246" s="76">
        <v>500</v>
      </c>
    </row>
    <row r="247" spans="3:5" ht="13.5" customHeight="1">
      <c r="C247" s="33"/>
      <c r="D247" s="16" t="s">
        <v>340</v>
      </c>
      <c r="E247" s="76"/>
    </row>
    <row r="248" spans="3:5" ht="13.5" customHeight="1">
      <c r="C248" s="33"/>
      <c r="D248" s="16" t="s">
        <v>341</v>
      </c>
      <c r="E248" s="76"/>
    </row>
    <row r="249" spans="3:5" ht="13.5" customHeight="1">
      <c r="C249" s="33"/>
      <c r="D249" s="16" t="s">
        <v>342</v>
      </c>
      <c r="E249" s="76"/>
    </row>
    <row r="250" spans="3:5" ht="13.5" customHeight="1">
      <c r="C250" s="33"/>
      <c r="D250" s="16" t="s">
        <v>343</v>
      </c>
      <c r="E250" s="76"/>
    </row>
    <row r="251" spans="2:5" ht="13.5" customHeight="1">
      <c r="B251" s="59">
        <v>85214</v>
      </c>
      <c r="C251" s="71"/>
      <c r="D251" s="146" t="s">
        <v>530</v>
      </c>
      <c r="E251" s="93">
        <f>E253</f>
        <v>4500</v>
      </c>
    </row>
    <row r="252" spans="4:5" ht="13.5" customHeight="1">
      <c r="D252" s="13" t="s">
        <v>531</v>
      </c>
      <c r="E252" s="76"/>
    </row>
    <row r="253" spans="3:5" ht="13.5" customHeight="1">
      <c r="C253" s="33" t="s">
        <v>324</v>
      </c>
      <c r="D253" s="16" t="s">
        <v>339</v>
      </c>
      <c r="E253" s="76">
        <v>4500</v>
      </c>
    </row>
    <row r="254" spans="3:5" ht="13.5" customHeight="1">
      <c r="C254" s="33"/>
      <c r="D254" s="16" t="s">
        <v>340</v>
      </c>
      <c r="E254" s="76"/>
    </row>
    <row r="255" spans="3:5" ht="13.5" customHeight="1">
      <c r="C255" s="33"/>
      <c r="D255" s="16" t="s">
        <v>341</v>
      </c>
      <c r="E255" s="76"/>
    </row>
    <row r="256" spans="3:5" ht="13.5" customHeight="1">
      <c r="C256" s="33"/>
      <c r="D256" s="16" t="s">
        <v>342</v>
      </c>
      <c r="E256" s="76"/>
    </row>
    <row r="257" spans="3:5" ht="13.5" customHeight="1">
      <c r="C257" s="33"/>
      <c r="D257" s="16" t="s">
        <v>343</v>
      </c>
      <c r="E257" s="76"/>
    </row>
    <row r="258" spans="2:5" ht="13.5" customHeight="1">
      <c r="B258" s="56">
        <v>85216</v>
      </c>
      <c r="C258" s="55"/>
      <c r="D258" s="147" t="s">
        <v>316</v>
      </c>
      <c r="E258" s="93">
        <f>E259</f>
        <v>10000</v>
      </c>
    </row>
    <row r="259" spans="2:5" ht="13.5" customHeight="1">
      <c r="B259" s="3"/>
      <c r="C259" s="33" t="s">
        <v>324</v>
      </c>
      <c r="D259" s="16" t="s">
        <v>339</v>
      </c>
      <c r="E259" s="76">
        <v>10000</v>
      </c>
    </row>
    <row r="260" spans="2:5" ht="13.5" customHeight="1">
      <c r="B260" s="3"/>
      <c r="C260" s="33"/>
      <c r="D260" s="16" t="s">
        <v>340</v>
      </c>
      <c r="E260" s="76"/>
    </row>
    <row r="261" spans="3:5" ht="13.5" customHeight="1">
      <c r="C261" s="33"/>
      <c r="D261" s="16" t="s">
        <v>341</v>
      </c>
      <c r="E261" s="76"/>
    </row>
    <row r="262" spans="3:5" ht="13.5" customHeight="1">
      <c r="C262" s="33"/>
      <c r="D262" s="16" t="s">
        <v>342</v>
      </c>
      <c r="E262" s="76"/>
    </row>
    <row r="263" spans="3:5" ht="13.5" customHeight="1">
      <c r="C263" s="33"/>
      <c r="D263" s="16" t="s">
        <v>343</v>
      </c>
      <c r="E263" s="76"/>
    </row>
    <row r="264" spans="2:5" ht="12.75">
      <c r="B264" s="56">
        <v>85219</v>
      </c>
      <c r="C264" s="55"/>
      <c r="D264" s="147" t="s">
        <v>69</v>
      </c>
      <c r="E264" s="93">
        <f>SUM(E265:E266)</f>
        <v>1000</v>
      </c>
    </row>
    <row r="265" spans="3:5" ht="12.75">
      <c r="C265" s="34" t="s">
        <v>199</v>
      </c>
      <c r="D265" s="13" t="s">
        <v>114</v>
      </c>
      <c r="E265" s="76">
        <v>200</v>
      </c>
    </row>
    <row r="266" spans="3:5" ht="12.75">
      <c r="C266" s="33" t="s">
        <v>204</v>
      </c>
      <c r="D266" s="16" t="s">
        <v>154</v>
      </c>
      <c r="E266" s="76">
        <v>800</v>
      </c>
    </row>
    <row r="267" spans="1:5" ht="12.75">
      <c r="A267"/>
      <c r="B267" s="59">
        <v>85228</v>
      </c>
      <c r="C267" s="71"/>
      <c r="D267" s="73" t="s">
        <v>3</v>
      </c>
      <c r="E267" s="93">
        <f>E268</f>
        <v>270000</v>
      </c>
    </row>
    <row r="268" spans="1:5" ht="12.75">
      <c r="A268"/>
      <c r="C268" s="34" t="s">
        <v>199</v>
      </c>
      <c r="D268" s="13" t="s">
        <v>114</v>
      </c>
      <c r="E268" s="84">
        <v>270000</v>
      </c>
    </row>
    <row r="269" spans="1:5" ht="12.75">
      <c r="A269"/>
      <c r="B269" s="3"/>
      <c r="C269" s="33"/>
      <c r="D269" s="16"/>
      <c r="E269" s="85"/>
    </row>
    <row r="270" spans="1:5" ht="12.75">
      <c r="A270"/>
      <c r="B270" s="3"/>
      <c r="C270" s="33"/>
      <c r="D270" s="16"/>
      <c r="E270" s="85"/>
    </row>
    <row r="271" spans="1:5" ht="12.75">
      <c r="A271"/>
      <c r="B271" s="3"/>
      <c r="C271" s="33"/>
      <c r="D271" s="16"/>
      <c r="E271" s="85"/>
    </row>
    <row r="272" spans="1:5" ht="12.75">
      <c r="A272"/>
      <c r="B272" s="3"/>
      <c r="C272" s="33"/>
      <c r="D272" s="16"/>
      <c r="E272" s="85"/>
    </row>
    <row r="273" spans="1:5" ht="12.75">
      <c r="A273"/>
      <c r="B273" s="3"/>
      <c r="C273" s="33"/>
      <c r="D273" s="16"/>
      <c r="E273" s="85"/>
    </row>
    <row r="274" spans="1:5" ht="12.75">
      <c r="A274"/>
      <c r="B274" s="3"/>
      <c r="C274" s="33"/>
      <c r="D274" s="16"/>
      <c r="E274" s="85"/>
    </row>
    <row r="275" spans="1:5" ht="12.75">
      <c r="A275"/>
      <c r="E275" s="85"/>
    </row>
    <row r="276" spans="1:5" ht="12.75">
      <c r="A276"/>
      <c r="E276" s="85"/>
    </row>
    <row r="277" spans="1:3" ht="12.75">
      <c r="A277"/>
      <c r="B277" s="3"/>
      <c r="C277" s="33"/>
    </row>
    <row r="278" spans="4:5" ht="12.75">
      <c r="D278"/>
      <c r="E278" s="89" t="s">
        <v>33</v>
      </c>
    </row>
    <row r="279" spans="4:5" ht="12.75">
      <c r="D279"/>
      <c r="E279" s="76" t="s">
        <v>608</v>
      </c>
    </row>
    <row r="280" spans="4:5" ht="12.75">
      <c r="D280" s="7" t="s">
        <v>576</v>
      </c>
      <c r="E280" s="76" t="s">
        <v>189</v>
      </c>
    </row>
    <row r="281" spans="4:5" ht="12.75">
      <c r="D281" s="7" t="s">
        <v>4</v>
      </c>
      <c r="E281" s="76" t="s">
        <v>609</v>
      </c>
    </row>
    <row r="282" spans="4:5" ht="12.75">
      <c r="D282"/>
      <c r="E282" s="87"/>
    </row>
    <row r="283" spans="4:5" ht="12.75">
      <c r="D283" t="s">
        <v>14</v>
      </c>
      <c r="E283" s="76"/>
    </row>
    <row r="284" spans="1:5" ht="12.75">
      <c r="A284" s="1" t="s">
        <v>0</v>
      </c>
      <c r="B284" s="1" t="s">
        <v>41</v>
      </c>
      <c r="C284" s="31" t="s">
        <v>8</v>
      </c>
      <c r="D284" s="1" t="s">
        <v>9</v>
      </c>
      <c r="E284" s="79" t="s">
        <v>10</v>
      </c>
    </row>
    <row r="285" spans="1:5" ht="12.75">
      <c r="A285" s="54">
        <v>926</v>
      </c>
      <c r="B285" s="54"/>
      <c r="C285" s="54"/>
      <c r="D285" s="60" t="s">
        <v>360</v>
      </c>
      <c r="E285" s="141">
        <f>E286</f>
        <v>1083800</v>
      </c>
    </row>
    <row r="286" spans="2:5" ht="12.75">
      <c r="B286" s="6">
        <v>92604</v>
      </c>
      <c r="C286" s="6"/>
      <c r="D286" t="s">
        <v>72</v>
      </c>
      <c r="E286" s="141">
        <f>SUM(E287:E291)</f>
        <v>1083800</v>
      </c>
    </row>
    <row r="287" spans="3:5" ht="12.75">
      <c r="C287" s="34" t="s">
        <v>201</v>
      </c>
      <c r="D287" s="13" t="s">
        <v>403</v>
      </c>
      <c r="E287" s="84">
        <v>89500</v>
      </c>
    </row>
    <row r="288" ht="12.75">
      <c r="D288" s="13" t="s">
        <v>170</v>
      </c>
    </row>
    <row r="289" ht="12.75">
      <c r="D289" s="13" t="s">
        <v>171</v>
      </c>
    </row>
    <row r="290" ht="12.75">
      <c r="D290" s="13" t="s">
        <v>172</v>
      </c>
    </row>
    <row r="291" spans="3:5" ht="12.75">
      <c r="C291" s="34" t="s">
        <v>199</v>
      </c>
      <c r="D291" s="13" t="s">
        <v>114</v>
      </c>
      <c r="E291" s="84">
        <v>994300</v>
      </c>
    </row>
    <row r="295" spans="3:4" ht="12.75">
      <c r="C295" s="33"/>
      <c r="D295" s="16"/>
    </row>
    <row r="299" spans="4:5" ht="12.75">
      <c r="D299"/>
      <c r="E299" s="89" t="s">
        <v>31</v>
      </c>
    </row>
    <row r="300" spans="4:5" ht="12.75">
      <c r="D300"/>
      <c r="E300" s="76" t="s">
        <v>608</v>
      </c>
    </row>
    <row r="301" spans="4:5" ht="12.75">
      <c r="D301" s="7" t="s">
        <v>576</v>
      </c>
      <c r="E301" s="76" t="s">
        <v>189</v>
      </c>
    </row>
    <row r="302" spans="4:5" ht="12.75">
      <c r="D302" s="7" t="s">
        <v>20</v>
      </c>
      <c r="E302" s="76" t="s">
        <v>609</v>
      </c>
    </row>
    <row r="303" spans="4:5" ht="12.75">
      <c r="D303"/>
      <c r="E303" s="87"/>
    </row>
    <row r="304" spans="4:5" ht="12.75">
      <c r="D304" t="s">
        <v>14</v>
      </c>
      <c r="E304" s="76"/>
    </row>
    <row r="305" spans="1:5" ht="12.75">
      <c r="A305" s="1" t="s">
        <v>0</v>
      </c>
      <c r="B305" s="1" t="s">
        <v>41</v>
      </c>
      <c r="C305" s="31" t="s">
        <v>8</v>
      </c>
      <c r="D305" s="1" t="s">
        <v>9</v>
      </c>
      <c r="E305" s="79" t="s">
        <v>10</v>
      </c>
    </row>
    <row r="306" spans="1:5" ht="12.75">
      <c r="A306" s="54">
        <v>855</v>
      </c>
      <c r="B306" s="54"/>
      <c r="C306" s="54"/>
      <c r="D306" t="s">
        <v>459</v>
      </c>
      <c r="E306" s="141">
        <f>E307</f>
        <v>160814</v>
      </c>
    </row>
    <row r="307" spans="2:5" ht="12.75">
      <c r="B307" s="3">
        <v>85516</v>
      </c>
      <c r="C307" s="33"/>
      <c r="D307" s="16" t="s">
        <v>533</v>
      </c>
      <c r="E307" s="141">
        <f>SUM(E308:E308)</f>
        <v>160814</v>
      </c>
    </row>
    <row r="308" spans="3:5" ht="12.75">
      <c r="C308" s="34" t="s">
        <v>199</v>
      </c>
      <c r="D308" s="13" t="s">
        <v>114</v>
      </c>
      <c r="E308" s="84">
        <v>160814</v>
      </c>
    </row>
    <row r="310" spans="1:4" ht="12.75">
      <c r="A310"/>
      <c r="B310" s="3"/>
      <c r="C310" s="33"/>
      <c r="D310" s="16"/>
    </row>
    <row r="311" spans="1:4" ht="12.75">
      <c r="A311"/>
      <c r="B311" s="3"/>
      <c r="C311" s="33"/>
      <c r="D311" s="16"/>
    </row>
    <row r="312" spans="1:4" ht="12.75">
      <c r="A312"/>
      <c r="B312" s="3"/>
      <c r="C312" s="33"/>
      <c r="D312" s="16"/>
    </row>
    <row r="313" spans="1:4" ht="12.75">
      <c r="A313"/>
      <c r="B313"/>
      <c r="C313" s="33"/>
      <c r="D313" s="16"/>
    </row>
    <row r="317" spans="4:5" ht="12.75">
      <c r="D317"/>
      <c r="E317" s="89" t="s">
        <v>29</v>
      </c>
    </row>
    <row r="318" spans="4:5" ht="12.75">
      <c r="D318"/>
      <c r="E318" s="76" t="s">
        <v>608</v>
      </c>
    </row>
    <row r="319" spans="4:5" ht="12.75">
      <c r="D319" s="7" t="s">
        <v>576</v>
      </c>
      <c r="E319" s="76" t="s">
        <v>189</v>
      </c>
    </row>
    <row r="320" spans="4:5" ht="12.75">
      <c r="D320" s="59" t="s">
        <v>13</v>
      </c>
      <c r="E320" s="76" t="s">
        <v>609</v>
      </c>
    </row>
    <row r="321" spans="4:5" ht="12.75">
      <c r="D321"/>
      <c r="E321" s="87"/>
    </row>
    <row r="322" spans="4:5" ht="12.75">
      <c r="D322" t="s">
        <v>14</v>
      </c>
      <c r="E322" s="76"/>
    </row>
    <row r="323" spans="1:5" ht="12.75">
      <c r="A323" s="1" t="s">
        <v>0</v>
      </c>
      <c r="B323" s="1" t="s">
        <v>41</v>
      </c>
      <c r="C323" s="31" t="s">
        <v>8</v>
      </c>
      <c r="D323" s="1" t="s">
        <v>9</v>
      </c>
      <c r="E323" s="79" t="s">
        <v>10</v>
      </c>
    </row>
    <row r="324" spans="1:5" ht="12.75">
      <c r="A324" s="54">
        <v>750</v>
      </c>
      <c r="B324" s="54"/>
      <c r="C324" s="54"/>
      <c r="D324" t="s">
        <v>458</v>
      </c>
      <c r="E324" s="141">
        <f>E325</f>
        <v>5700</v>
      </c>
    </row>
    <row r="325" spans="1:5" ht="12.75">
      <c r="A325" s="54"/>
      <c r="B325" s="54">
        <v>75085</v>
      </c>
      <c r="C325" s="54"/>
      <c r="D325" t="s">
        <v>457</v>
      </c>
      <c r="E325" s="141">
        <f>SUM(E326:E329)</f>
        <v>5700</v>
      </c>
    </row>
    <row r="326" spans="1:5" ht="12.75">
      <c r="A326" s="54"/>
      <c r="B326" s="54"/>
      <c r="C326" s="34" t="s">
        <v>201</v>
      </c>
      <c r="D326" s="13" t="s">
        <v>403</v>
      </c>
      <c r="E326" s="84">
        <v>5700</v>
      </c>
    </row>
    <row r="327" spans="1:4" ht="12.75">
      <c r="A327" s="54"/>
      <c r="B327" s="54"/>
      <c r="D327" s="13" t="s">
        <v>170</v>
      </c>
    </row>
    <row r="328" spans="1:4" ht="12.75">
      <c r="A328" s="54"/>
      <c r="B328" s="54"/>
      <c r="D328" s="13" t="s">
        <v>171</v>
      </c>
    </row>
    <row r="329" spans="1:4" ht="12.75">
      <c r="A329" s="54"/>
      <c r="B329" s="54"/>
      <c r="D329" s="13" t="s">
        <v>172</v>
      </c>
    </row>
    <row r="330" spans="3:4" ht="12.75">
      <c r="C330" s="33"/>
      <c r="D330" s="16"/>
    </row>
    <row r="331" spans="3:4" ht="12.75">
      <c r="C331" s="33"/>
      <c r="D331" s="16"/>
    </row>
    <row r="332" spans="3:4" ht="12.75">
      <c r="C332" s="33"/>
      <c r="D332" s="16"/>
    </row>
    <row r="336" spans="4:5" ht="12.75">
      <c r="D336"/>
      <c r="E336" s="89" t="s">
        <v>168</v>
      </c>
    </row>
    <row r="337" spans="4:5" ht="12.75">
      <c r="D337"/>
      <c r="E337" s="76" t="s">
        <v>505</v>
      </c>
    </row>
    <row r="338" spans="4:5" ht="12.75">
      <c r="D338" s="7" t="s">
        <v>576</v>
      </c>
      <c r="E338" s="75" t="s">
        <v>189</v>
      </c>
    </row>
    <row r="339" spans="4:5" ht="12.75">
      <c r="D339" s="59" t="s">
        <v>498</v>
      </c>
      <c r="E339" s="87" t="s">
        <v>506</v>
      </c>
    </row>
    <row r="340" spans="4:5" ht="12.75">
      <c r="D340"/>
      <c r="E340" s="87"/>
    </row>
    <row r="341" spans="4:5" ht="12.75">
      <c r="D341" t="s">
        <v>14</v>
      </c>
      <c r="E341" s="76"/>
    </row>
    <row r="342" spans="1:5" ht="12.75">
      <c r="A342" s="1" t="s">
        <v>0</v>
      </c>
      <c r="B342" s="1" t="s">
        <v>41</v>
      </c>
      <c r="C342" s="31" t="s">
        <v>8</v>
      </c>
      <c r="D342" s="1" t="s">
        <v>9</v>
      </c>
      <c r="E342" s="79" t="s">
        <v>10</v>
      </c>
    </row>
    <row r="343" spans="1:5" ht="12.75">
      <c r="A343" s="3">
        <v>801</v>
      </c>
      <c r="B343" s="3"/>
      <c r="C343" s="33"/>
      <c r="D343" s="16" t="s">
        <v>351</v>
      </c>
      <c r="E343" s="141">
        <f>E344</f>
        <v>0</v>
      </c>
    </row>
    <row r="344" spans="1:5" ht="12.75">
      <c r="A344" s="54"/>
      <c r="B344" s="3">
        <v>80110</v>
      </c>
      <c r="C344" s="33"/>
      <c r="D344" s="16" t="s">
        <v>5</v>
      </c>
      <c r="E344" s="141">
        <f>SUM(E345:E348)</f>
        <v>0</v>
      </c>
    </row>
    <row r="345" spans="1:4" ht="12.75">
      <c r="A345" s="54"/>
      <c r="B345" s="54"/>
      <c r="C345" s="33" t="s">
        <v>324</v>
      </c>
      <c r="D345" s="16" t="s">
        <v>339</v>
      </c>
    </row>
    <row r="346" spans="1:4" ht="12.75">
      <c r="A346" s="54"/>
      <c r="B346" s="54"/>
      <c r="C346" s="33"/>
      <c r="D346" s="16" t="s">
        <v>340</v>
      </c>
    </row>
    <row r="347" spans="1:4" ht="12.75">
      <c r="A347" s="54"/>
      <c r="B347" s="54"/>
      <c r="C347" s="33"/>
      <c r="D347" s="16" t="s">
        <v>341</v>
      </c>
    </row>
    <row r="348" spans="1:4" ht="12.75">
      <c r="A348" s="54"/>
      <c r="B348" s="54"/>
      <c r="C348" s="33"/>
      <c r="D348" s="16" t="s">
        <v>342</v>
      </c>
    </row>
    <row r="349" spans="3:4" ht="12.75">
      <c r="C349" s="33"/>
      <c r="D349" s="16" t="s">
        <v>343</v>
      </c>
    </row>
    <row r="354" spans="4:5" ht="12.75">
      <c r="D354"/>
      <c r="E354" s="89" t="s">
        <v>499</v>
      </c>
    </row>
    <row r="355" spans="4:5" ht="12.75">
      <c r="D355"/>
      <c r="E355" s="76" t="s">
        <v>505</v>
      </c>
    </row>
    <row r="356" spans="4:5" ht="12.75">
      <c r="D356" s="7" t="s">
        <v>576</v>
      </c>
      <c r="E356" s="75" t="s">
        <v>189</v>
      </c>
    </row>
    <row r="357" spans="4:5" ht="12.75">
      <c r="D357" s="59" t="s">
        <v>500</v>
      </c>
      <c r="E357" s="87" t="s">
        <v>506</v>
      </c>
    </row>
    <row r="358" spans="4:5" ht="12.75">
      <c r="D358"/>
      <c r="E358" s="87"/>
    </row>
    <row r="359" spans="4:5" ht="12.75">
      <c r="D359" t="s">
        <v>14</v>
      </c>
      <c r="E359" s="76"/>
    </row>
    <row r="360" spans="1:5" ht="12.75">
      <c r="A360" s="1" t="s">
        <v>0</v>
      </c>
      <c r="B360" s="1" t="s">
        <v>41</v>
      </c>
      <c r="C360" s="31" t="s">
        <v>8</v>
      </c>
      <c r="D360" s="1" t="s">
        <v>9</v>
      </c>
      <c r="E360" s="79" t="s">
        <v>10</v>
      </c>
    </row>
    <row r="361" spans="1:5" ht="12.75">
      <c r="A361" s="3">
        <v>801</v>
      </c>
      <c r="B361" s="3"/>
      <c r="C361" s="33"/>
      <c r="D361" s="16" t="s">
        <v>351</v>
      </c>
      <c r="E361" s="141">
        <f>E362</f>
        <v>0</v>
      </c>
    </row>
    <row r="362" spans="1:5" ht="12.75">
      <c r="A362" s="54"/>
      <c r="B362" s="3">
        <v>80101</v>
      </c>
      <c r="C362" s="33"/>
      <c r="D362" s="16" t="s">
        <v>2</v>
      </c>
      <c r="E362" s="141">
        <f>SUM(E363:E366)</f>
        <v>0</v>
      </c>
    </row>
    <row r="363" spans="1:4" ht="12.75">
      <c r="A363" s="54"/>
      <c r="B363" s="54"/>
      <c r="C363" s="33" t="s">
        <v>324</v>
      </c>
      <c r="D363" s="16" t="s">
        <v>339</v>
      </c>
    </row>
    <row r="364" spans="1:4" ht="12.75">
      <c r="A364" s="54"/>
      <c r="B364" s="54"/>
      <c r="C364" s="33"/>
      <c r="D364" s="16" t="s">
        <v>340</v>
      </c>
    </row>
    <row r="365" spans="1:4" ht="12.75">
      <c r="A365" s="54"/>
      <c r="B365" s="54"/>
      <c r="C365" s="33"/>
      <c r="D365" s="16" t="s">
        <v>341</v>
      </c>
    </row>
    <row r="366" spans="1:4" ht="12.75">
      <c r="A366" s="54"/>
      <c r="B366" s="54"/>
      <c r="C366" s="33"/>
      <c r="D366" s="16" t="s">
        <v>342</v>
      </c>
    </row>
    <row r="367" spans="3:4" ht="12.75">
      <c r="C367" s="33"/>
      <c r="D367" s="16" t="s">
        <v>343</v>
      </c>
    </row>
    <row r="373" spans="4:5" ht="12.75">
      <c r="D373"/>
      <c r="E373" s="89" t="s">
        <v>497</v>
      </c>
    </row>
    <row r="374" spans="4:5" ht="12.75">
      <c r="D374"/>
      <c r="E374" s="76" t="s">
        <v>505</v>
      </c>
    </row>
    <row r="375" spans="4:5" ht="12.75">
      <c r="D375" s="7" t="s">
        <v>576</v>
      </c>
      <c r="E375" s="75" t="s">
        <v>189</v>
      </c>
    </row>
    <row r="376" spans="4:5" ht="12.75">
      <c r="D376" s="59" t="s">
        <v>496</v>
      </c>
      <c r="E376" s="87" t="s">
        <v>506</v>
      </c>
    </row>
    <row r="377" spans="4:5" ht="12.75">
      <c r="D377"/>
      <c r="E377" s="87"/>
    </row>
    <row r="378" spans="4:5" ht="12.75">
      <c r="D378" t="s">
        <v>14</v>
      </c>
      <c r="E378" s="76"/>
    </row>
    <row r="379" spans="1:5" ht="12.75">
      <c r="A379" s="1" t="s">
        <v>0</v>
      </c>
      <c r="B379" s="1" t="s">
        <v>41</v>
      </c>
      <c r="C379" s="31" t="s">
        <v>8</v>
      </c>
      <c r="D379" s="1" t="s">
        <v>9</v>
      </c>
      <c r="E379" s="79" t="s">
        <v>10</v>
      </c>
    </row>
    <row r="380" spans="1:5" ht="12.75">
      <c r="A380" s="3">
        <v>801</v>
      </c>
      <c r="B380" s="3"/>
      <c r="C380" s="33"/>
      <c r="D380" s="16" t="s">
        <v>351</v>
      </c>
      <c r="E380" s="141">
        <f>E381</f>
        <v>0</v>
      </c>
    </row>
    <row r="381" spans="1:5" ht="12.75">
      <c r="A381" s="54"/>
      <c r="B381" s="3">
        <v>80110</v>
      </c>
      <c r="C381" s="33"/>
      <c r="D381" s="16" t="s">
        <v>5</v>
      </c>
      <c r="E381" s="141">
        <f>SUM(E382:E385)</f>
        <v>0</v>
      </c>
    </row>
    <row r="382" spans="1:4" ht="12.75">
      <c r="A382" s="54"/>
      <c r="B382" s="54"/>
      <c r="C382" s="33" t="s">
        <v>324</v>
      </c>
      <c r="D382" s="16" t="s">
        <v>339</v>
      </c>
    </row>
    <row r="383" spans="1:4" ht="12.75">
      <c r="A383" s="54"/>
      <c r="B383" s="54"/>
      <c r="C383" s="33"/>
      <c r="D383" s="16" t="s">
        <v>340</v>
      </c>
    </row>
    <row r="384" spans="1:4" ht="12.75">
      <c r="A384" s="54"/>
      <c r="B384" s="54"/>
      <c r="C384" s="33"/>
      <c r="D384" s="16" t="s">
        <v>341</v>
      </c>
    </row>
    <row r="385" spans="1:4" ht="12.75">
      <c r="A385" s="54"/>
      <c r="B385" s="54"/>
      <c r="C385" s="33"/>
      <c r="D385" s="16" t="s">
        <v>342</v>
      </c>
    </row>
    <row r="386" spans="3:4" ht="12.75">
      <c r="C386" s="33"/>
      <c r="D386" s="16" t="s">
        <v>343</v>
      </c>
    </row>
    <row r="390" spans="4:5" ht="12.75">
      <c r="D390"/>
      <c r="E390" s="89" t="s">
        <v>34</v>
      </c>
    </row>
    <row r="391" spans="4:5" ht="12.75">
      <c r="D391"/>
      <c r="E391" s="76" t="s">
        <v>571</v>
      </c>
    </row>
    <row r="392" spans="4:5" ht="12.75">
      <c r="D392" s="7" t="s">
        <v>576</v>
      </c>
      <c r="E392" s="76" t="s">
        <v>189</v>
      </c>
    </row>
    <row r="393" spans="4:5" ht="12.75">
      <c r="D393" s="7" t="s">
        <v>16</v>
      </c>
      <c r="E393" s="76" t="s">
        <v>506</v>
      </c>
    </row>
    <row r="394" spans="4:5" ht="12.75">
      <c r="D394"/>
      <c r="E394" s="87"/>
    </row>
    <row r="395" spans="4:5" ht="12.75">
      <c r="D395" t="s">
        <v>14</v>
      </c>
      <c r="E395" s="76"/>
    </row>
    <row r="396" spans="1:5" ht="12.75">
      <c r="A396" s="1" t="s">
        <v>0</v>
      </c>
      <c r="B396" s="1" t="s">
        <v>41</v>
      </c>
      <c r="C396" s="31" t="s">
        <v>8</v>
      </c>
      <c r="D396" s="1" t="s">
        <v>9</v>
      </c>
      <c r="E396" s="79" t="s">
        <v>10</v>
      </c>
    </row>
    <row r="397" spans="1:5" ht="12.75">
      <c r="A397" s="6">
        <v>852</v>
      </c>
      <c r="D397" s="13" t="s">
        <v>220</v>
      </c>
      <c r="E397" s="141">
        <f>E398</f>
        <v>0</v>
      </c>
    </row>
    <row r="398" spans="2:5" ht="12.75">
      <c r="B398" s="6">
        <v>85203</v>
      </c>
      <c r="D398" s="13" t="s">
        <v>184</v>
      </c>
      <c r="E398" s="141">
        <f>E399</f>
        <v>0</v>
      </c>
    </row>
    <row r="399" spans="3:4" ht="12.75">
      <c r="C399" s="33" t="s">
        <v>324</v>
      </c>
      <c r="D399" s="16" t="s">
        <v>339</v>
      </c>
    </row>
    <row r="400" spans="3:4" ht="12.75">
      <c r="C400" s="33"/>
      <c r="D400" s="16" t="s">
        <v>340</v>
      </c>
    </row>
    <row r="401" spans="3:4" ht="12.75">
      <c r="C401" s="33"/>
      <c r="D401" s="16" t="s">
        <v>341</v>
      </c>
    </row>
    <row r="402" spans="3:4" ht="12.75">
      <c r="C402" s="33"/>
      <c r="D402" s="16" t="s">
        <v>342</v>
      </c>
    </row>
    <row r="403" spans="3:4" ht="12.75">
      <c r="C403" s="33"/>
      <c r="D403" s="16" t="s">
        <v>343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689"/>
  <sheetViews>
    <sheetView tabSelected="1" zoomScalePageLayoutView="0" workbookViewId="0" topLeftCell="A1">
      <selection activeCell="E417" sqref="E417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8" customWidth="1"/>
    <col min="6" max="6" width="14.625" style="76" customWidth="1"/>
  </cols>
  <sheetData>
    <row r="2" spans="1:6" ht="12.75">
      <c r="A2" s="27"/>
      <c r="B2" s="28"/>
      <c r="C2" s="23"/>
      <c r="D2" s="18"/>
      <c r="E2" s="97" t="s">
        <v>283</v>
      </c>
      <c r="F2" s="76">
        <f>F9+F66+F105+F251+F333+F478+F645+F555+F229+F536+F195</f>
        <v>73600833.98</v>
      </c>
    </row>
    <row r="3" spans="1:6" ht="12.75">
      <c r="A3" s="29"/>
      <c r="B3" s="20"/>
      <c r="C3" s="3"/>
      <c r="D3" s="15"/>
      <c r="E3" s="76" t="s">
        <v>608</v>
      </c>
      <c r="F3" s="76" t="s">
        <v>169</v>
      </c>
    </row>
    <row r="4" spans="1:7" ht="12.75">
      <c r="A4" s="29"/>
      <c r="B4" s="20"/>
      <c r="C4" s="3"/>
      <c r="D4" s="14" t="s">
        <v>39</v>
      </c>
      <c r="E4" s="76" t="s">
        <v>189</v>
      </c>
      <c r="G4" s="19"/>
    </row>
    <row r="5" spans="1:5" ht="12.75">
      <c r="A5" s="29"/>
      <c r="B5" s="20"/>
      <c r="C5" s="3"/>
      <c r="D5" s="3" t="s">
        <v>419</v>
      </c>
      <c r="E5" s="76" t="s">
        <v>609</v>
      </c>
    </row>
    <row r="6" spans="1:4" ht="12.75">
      <c r="A6" s="29"/>
      <c r="B6" s="20"/>
      <c r="C6" s="3"/>
      <c r="D6" s="3"/>
    </row>
    <row r="7" spans="1:6" ht="12.75">
      <c r="A7" s="30" t="s">
        <v>40</v>
      </c>
      <c r="B7" s="31" t="s">
        <v>41</v>
      </c>
      <c r="C7" s="1"/>
      <c r="D7" s="1" t="s">
        <v>45</v>
      </c>
      <c r="E7" s="99" t="s">
        <v>574</v>
      </c>
      <c r="F7" s="78"/>
    </row>
    <row r="8" spans="1:6" ht="12.75">
      <c r="A8" s="24"/>
      <c r="B8" s="33"/>
      <c r="E8" s="106"/>
      <c r="F8" s="78"/>
    </row>
    <row r="9" spans="1:6" ht="12.75">
      <c r="A9" s="25" t="s">
        <v>75</v>
      </c>
      <c r="B9" s="32"/>
      <c r="C9" s="14"/>
      <c r="D9" s="26" t="s">
        <v>43</v>
      </c>
      <c r="E9" s="101">
        <f>SUM(E10+E26)</f>
        <v>486726</v>
      </c>
      <c r="F9" s="87">
        <f>E9+E55+E46+E33</f>
        <v>5780306</v>
      </c>
    </row>
    <row r="10" spans="1:6" s="58" customFormat="1" ht="12.75">
      <c r="A10" s="121"/>
      <c r="B10" s="55" t="s">
        <v>76</v>
      </c>
      <c r="C10" s="56"/>
      <c r="D10" s="69" t="s">
        <v>44</v>
      </c>
      <c r="E10" s="103">
        <f>SUM(E11:E24)</f>
        <v>262036</v>
      </c>
      <c r="F10" s="93"/>
    </row>
    <row r="11" spans="1:6" s="58" customFormat="1" ht="12.75">
      <c r="A11" s="121"/>
      <c r="B11" s="55"/>
      <c r="C11" s="3">
        <v>4170</v>
      </c>
      <c r="D11" s="15" t="s">
        <v>248</v>
      </c>
      <c r="E11" s="111">
        <v>1000</v>
      </c>
      <c r="F11" s="93"/>
    </row>
    <row r="12" spans="1:6" s="58" customFormat="1" ht="12.75">
      <c r="A12" s="121"/>
      <c r="B12" s="55"/>
      <c r="C12" s="3">
        <v>4260</v>
      </c>
      <c r="D12" s="15" t="s">
        <v>58</v>
      </c>
      <c r="E12" s="111">
        <v>8000</v>
      </c>
      <c r="F12" s="93"/>
    </row>
    <row r="13" spans="1:5" ht="12.75">
      <c r="A13" s="24"/>
      <c r="B13" s="33"/>
      <c r="C13" s="3">
        <v>4300</v>
      </c>
      <c r="D13" s="20" t="s">
        <v>60</v>
      </c>
      <c r="E13" s="98">
        <v>50000</v>
      </c>
    </row>
    <row r="14" spans="1:5" ht="12.75">
      <c r="A14" s="33"/>
      <c r="B14" s="33"/>
      <c r="C14" s="3">
        <v>4390</v>
      </c>
      <c r="D14" s="16" t="s">
        <v>293</v>
      </c>
      <c r="E14" s="98">
        <v>60000</v>
      </c>
    </row>
    <row r="15" spans="1:4" ht="12.75">
      <c r="A15" s="33"/>
      <c r="B15" s="33"/>
      <c r="C15" s="3"/>
      <c r="D15" s="16" t="s">
        <v>294</v>
      </c>
    </row>
    <row r="16" spans="1:5" ht="12.75">
      <c r="A16" s="33"/>
      <c r="B16" s="33"/>
      <c r="C16" s="3">
        <v>4430</v>
      </c>
      <c r="D16" s="49" t="s">
        <v>231</v>
      </c>
      <c r="E16" s="98">
        <v>10000</v>
      </c>
    </row>
    <row r="17" spans="1:5" ht="12.75">
      <c r="A17" s="33"/>
      <c r="B17" s="33"/>
      <c r="C17" s="3">
        <v>4500</v>
      </c>
      <c r="D17" s="49" t="s">
        <v>549</v>
      </c>
      <c r="E17" s="98">
        <v>36</v>
      </c>
    </row>
    <row r="18" spans="1:4" ht="12.75">
      <c r="A18" s="33"/>
      <c r="B18" s="33"/>
      <c r="C18" s="3"/>
      <c r="D18" s="49" t="s">
        <v>550</v>
      </c>
    </row>
    <row r="19" spans="1:5" ht="12" customHeight="1">
      <c r="A19" s="33"/>
      <c r="B19" s="33"/>
      <c r="C19" s="3">
        <v>4510</v>
      </c>
      <c r="D19" s="20" t="s">
        <v>257</v>
      </c>
      <c r="E19" s="98">
        <v>8000</v>
      </c>
    </row>
    <row r="20" spans="1:5" ht="12.75">
      <c r="A20" s="33"/>
      <c r="B20" s="33"/>
      <c r="C20" s="3">
        <v>4530</v>
      </c>
      <c r="D20" t="s">
        <v>278</v>
      </c>
      <c r="E20" s="98">
        <v>5000</v>
      </c>
    </row>
    <row r="21" spans="1:5" ht="12.75">
      <c r="A21" s="33"/>
      <c r="B21" s="33"/>
      <c r="C21" s="6">
        <v>4590</v>
      </c>
      <c r="D21" s="64" t="s">
        <v>327</v>
      </c>
      <c r="E21" s="98">
        <v>50000</v>
      </c>
    </row>
    <row r="22" spans="1:6" s="58" customFormat="1" ht="12.75">
      <c r="A22" s="33"/>
      <c r="B22" s="33"/>
      <c r="C22" s="6"/>
      <c r="D22" s="64" t="s">
        <v>297</v>
      </c>
      <c r="E22" s="98"/>
      <c r="F22" s="76"/>
    </row>
    <row r="23" spans="1:6" s="58" customFormat="1" ht="12.75">
      <c r="A23" s="33"/>
      <c r="B23" s="33"/>
      <c r="C23" s="3">
        <v>4610</v>
      </c>
      <c r="D23" s="16" t="s">
        <v>299</v>
      </c>
      <c r="E23" s="98">
        <v>10000</v>
      </c>
      <c r="F23" s="76"/>
    </row>
    <row r="24" spans="1:6" s="58" customFormat="1" ht="12.75">
      <c r="A24" s="33"/>
      <c r="B24" s="33"/>
      <c r="C24" s="6">
        <v>6060</v>
      </c>
      <c r="D24" t="s">
        <v>88</v>
      </c>
      <c r="E24" s="98">
        <v>60000</v>
      </c>
      <c r="F24" s="76"/>
    </row>
    <row r="25" spans="1:2" ht="12.75">
      <c r="A25" s="34"/>
      <c r="B25" s="34"/>
    </row>
    <row r="26" spans="1:6" s="58" customFormat="1" ht="12.75">
      <c r="A26" s="71"/>
      <c r="B26" s="55" t="s">
        <v>76</v>
      </c>
      <c r="C26" s="56"/>
      <c r="D26" s="69" t="s">
        <v>44</v>
      </c>
      <c r="E26" s="103">
        <f>SUM(E28:E31)</f>
        <v>224690</v>
      </c>
      <c r="F26" s="93"/>
    </row>
    <row r="27" spans="1:6" s="58" customFormat="1" ht="12.75">
      <c r="A27" s="71"/>
      <c r="B27" s="55"/>
      <c r="C27" s="56"/>
      <c r="D27" s="69" t="s">
        <v>603</v>
      </c>
      <c r="E27" s="103"/>
      <c r="F27" s="93"/>
    </row>
    <row r="28" spans="1:6" s="58" customFormat="1" ht="12.75">
      <c r="A28" s="71"/>
      <c r="B28" s="55"/>
      <c r="C28" s="3">
        <v>4210</v>
      </c>
      <c r="D28" s="15" t="s">
        <v>57</v>
      </c>
      <c r="E28" s="111"/>
      <c r="F28" s="93"/>
    </row>
    <row r="29" spans="1:5" ht="12.75">
      <c r="A29" s="34"/>
      <c r="B29" s="33"/>
      <c r="C29" s="3">
        <v>4260</v>
      </c>
      <c r="D29" s="15" t="s">
        <v>58</v>
      </c>
      <c r="E29" s="98">
        <v>37000</v>
      </c>
    </row>
    <row r="30" spans="1:5" ht="12.75">
      <c r="A30" s="34"/>
      <c r="B30" s="20"/>
      <c r="C30" s="3">
        <v>4270</v>
      </c>
      <c r="D30" s="15" t="s">
        <v>296</v>
      </c>
      <c r="E30" s="98">
        <v>106270</v>
      </c>
    </row>
    <row r="31" spans="1:5" ht="12.75">
      <c r="A31" s="34"/>
      <c r="B31" s="20"/>
      <c r="C31" s="3">
        <v>4300</v>
      </c>
      <c r="D31" s="15" t="s">
        <v>60</v>
      </c>
      <c r="E31" s="98">
        <v>81420</v>
      </c>
    </row>
    <row r="32" spans="1:4" ht="12.75">
      <c r="A32" s="34"/>
      <c r="B32" s="20"/>
      <c r="C32" s="3"/>
      <c r="D32" s="16"/>
    </row>
    <row r="33" spans="1:6" s="58" customFormat="1" ht="12.75">
      <c r="A33" s="71"/>
      <c r="B33" s="61" t="s">
        <v>601</v>
      </c>
      <c r="C33" s="56"/>
      <c r="D33" s="67" t="s">
        <v>602</v>
      </c>
      <c r="E33" s="103">
        <f>SUM(E34:E44)</f>
        <v>5154415</v>
      </c>
      <c r="F33" s="93"/>
    </row>
    <row r="34" spans="1:5" ht="12.75">
      <c r="A34" s="34"/>
      <c r="B34" s="20"/>
      <c r="C34" s="3">
        <v>4210</v>
      </c>
      <c r="D34" s="15" t="s">
        <v>57</v>
      </c>
      <c r="E34" s="98">
        <v>2000</v>
      </c>
    </row>
    <row r="35" spans="1:5" ht="12.75">
      <c r="A35" s="34"/>
      <c r="B35" s="20"/>
      <c r="C35" s="3">
        <v>4260</v>
      </c>
      <c r="D35" s="15" t="s">
        <v>58</v>
      </c>
      <c r="E35" s="98">
        <v>1763000</v>
      </c>
    </row>
    <row r="36" spans="1:5" ht="12.75">
      <c r="A36" s="34"/>
      <c r="B36" s="20"/>
      <c r="C36" s="3">
        <v>4270</v>
      </c>
      <c r="D36" s="15" t="s">
        <v>296</v>
      </c>
      <c r="E36" s="98">
        <v>2393730</v>
      </c>
    </row>
    <row r="37" spans="1:5" ht="12.75">
      <c r="A37" s="34"/>
      <c r="B37" s="20"/>
      <c r="C37" s="3">
        <v>4300</v>
      </c>
      <c r="D37" s="15" t="s">
        <v>60</v>
      </c>
      <c r="E37" s="98">
        <v>968580</v>
      </c>
    </row>
    <row r="38" spans="1:5" ht="12.75">
      <c r="A38" s="34"/>
      <c r="B38" s="20"/>
      <c r="C38" s="3">
        <v>4390</v>
      </c>
      <c r="D38" s="16" t="s">
        <v>293</v>
      </c>
      <c r="E38" s="98">
        <v>5000</v>
      </c>
    </row>
    <row r="39" spans="1:4" ht="12.75">
      <c r="A39" s="34"/>
      <c r="B39" s="20"/>
      <c r="C39" s="3"/>
      <c r="D39" s="16" t="s">
        <v>294</v>
      </c>
    </row>
    <row r="40" spans="1:5" ht="12.75">
      <c r="A40" s="34"/>
      <c r="B40" s="20"/>
      <c r="C40" s="3">
        <v>4430</v>
      </c>
      <c r="D40" s="49" t="s">
        <v>231</v>
      </c>
      <c r="E40" s="98">
        <v>12000</v>
      </c>
    </row>
    <row r="41" spans="1:5" ht="12.75">
      <c r="A41" s="34"/>
      <c r="B41" s="20"/>
      <c r="C41" s="6">
        <v>4480</v>
      </c>
      <c r="D41" t="s">
        <v>73</v>
      </c>
      <c r="E41" s="98">
        <v>50</v>
      </c>
    </row>
    <row r="42" spans="1:5" ht="12.75">
      <c r="A42" s="34"/>
      <c r="B42" s="20"/>
      <c r="C42" s="3">
        <v>4520</v>
      </c>
      <c r="D42" s="20" t="s">
        <v>518</v>
      </c>
      <c r="E42" s="98">
        <v>55</v>
      </c>
    </row>
    <row r="43" spans="1:4" ht="12.75">
      <c r="A43" s="34"/>
      <c r="B43" s="20"/>
      <c r="C43" s="3"/>
      <c r="D43" s="20" t="s">
        <v>266</v>
      </c>
    </row>
    <row r="44" spans="1:5" ht="12.75">
      <c r="A44" s="34"/>
      <c r="B44" s="20"/>
      <c r="C44" s="3">
        <v>4610</v>
      </c>
      <c r="D44" s="16" t="s">
        <v>299</v>
      </c>
      <c r="E44" s="98">
        <v>10000</v>
      </c>
    </row>
    <row r="45" spans="1:2" ht="12.75">
      <c r="A45" s="34"/>
      <c r="B45" s="34"/>
    </row>
    <row r="46" spans="1:5" ht="12.75">
      <c r="A46" s="51" t="s">
        <v>166</v>
      </c>
      <c r="B46" s="40"/>
      <c r="C46" s="7"/>
      <c r="D46" s="5" t="s">
        <v>167</v>
      </c>
      <c r="E46" s="101">
        <f>E47</f>
        <v>64000</v>
      </c>
    </row>
    <row r="47" spans="1:5" ht="12.75">
      <c r="A47" s="29"/>
      <c r="B47" s="61" t="s">
        <v>225</v>
      </c>
      <c r="C47" s="59"/>
      <c r="D47" s="58" t="s">
        <v>226</v>
      </c>
      <c r="E47" s="103">
        <f>SUM(E48:E53)</f>
        <v>64000</v>
      </c>
    </row>
    <row r="48" spans="1:5" ht="12.75">
      <c r="A48" s="29"/>
      <c r="B48" s="20"/>
      <c r="C48" s="3">
        <v>3030</v>
      </c>
      <c r="D48" s="15" t="s">
        <v>67</v>
      </c>
      <c r="E48" s="98">
        <v>2000</v>
      </c>
    </row>
    <row r="49" spans="1:5" ht="12.75">
      <c r="A49" s="29"/>
      <c r="B49" s="20"/>
      <c r="C49" s="3">
        <v>4170</v>
      </c>
      <c r="D49" s="15" t="s">
        <v>248</v>
      </c>
      <c r="E49" s="98">
        <v>13000</v>
      </c>
    </row>
    <row r="50" spans="1:5" ht="12.75">
      <c r="A50" s="29"/>
      <c r="B50" s="20"/>
      <c r="C50" s="3">
        <v>4300</v>
      </c>
      <c r="D50" s="49" t="s">
        <v>60</v>
      </c>
      <c r="E50" s="98">
        <v>35000</v>
      </c>
    </row>
    <row r="51" spans="1:5" ht="12.75">
      <c r="A51" s="29"/>
      <c r="B51" s="20"/>
      <c r="C51" s="3">
        <v>4390</v>
      </c>
      <c r="D51" s="16" t="s">
        <v>293</v>
      </c>
      <c r="E51" s="98">
        <v>12000</v>
      </c>
    </row>
    <row r="52" spans="1:4" ht="12.75">
      <c r="A52" s="29"/>
      <c r="B52" s="20"/>
      <c r="C52" s="3"/>
      <c r="D52" s="16" t="s">
        <v>294</v>
      </c>
    </row>
    <row r="53" spans="1:5" ht="12.75">
      <c r="A53" s="20"/>
      <c r="B53" s="20"/>
      <c r="C53" s="3">
        <v>4430</v>
      </c>
      <c r="D53" s="49" t="s">
        <v>231</v>
      </c>
      <c r="E53" s="98">
        <v>2000</v>
      </c>
    </row>
    <row r="54" spans="1:4" ht="12.75">
      <c r="A54" s="20"/>
      <c r="B54" s="20"/>
      <c r="C54" s="3"/>
      <c r="D54" s="49"/>
    </row>
    <row r="55" spans="1:6" ht="12.75">
      <c r="A55" s="25" t="s">
        <v>81</v>
      </c>
      <c r="B55" s="32"/>
      <c r="C55" s="14"/>
      <c r="D55" s="41" t="s">
        <v>48</v>
      </c>
      <c r="E55" s="103">
        <f>E56</f>
        <v>75165</v>
      </c>
      <c r="F55" s="93"/>
    </row>
    <row r="56" spans="1:5" ht="12.75">
      <c r="A56" s="62"/>
      <c r="B56" s="55" t="s">
        <v>312</v>
      </c>
      <c r="C56" s="56"/>
      <c r="D56" s="69" t="s">
        <v>308</v>
      </c>
      <c r="E56" s="103">
        <f>SUM(E57:E59)</f>
        <v>75165</v>
      </c>
    </row>
    <row r="57" spans="1:5" ht="12.75">
      <c r="A57" s="34"/>
      <c r="B57" s="34"/>
      <c r="C57" s="6">
        <v>4260</v>
      </c>
      <c r="D57" t="s">
        <v>58</v>
      </c>
      <c r="E57" s="98">
        <v>70000</v>
      </c>
    </row>
    <row r="58" spans="1:5" ht="12.75">
      <c r="A58" s="34"/>
      <c r="B58" s="34"/>
      <c r="C58" s="3">
        <v>4300</v>
      </c>
      <c r="D58" s="20" t="s">
        <v>60</v>
      </c>
      <c r="E58" s="98">
        <v>5000</v>
      </c>
    </row>
    <row r="59" spans="1:5" ht="12.75">
      <c r="A59" s="34"/>
      <c r="B59" s="34"/>
      <c r="C59" s="3">
        <v>4520</v>
      </c>
      <c r="D59" s="20" t="s">
        <v>518</v>
      </c>
      <c r="E59" s="98">
        <v>165</v>
      </c>
    </row>
    <row r="60" spans="1:4" ht="12.75">
      <c r="A60" s="34"/>
      <c r="B60" s="34"/>
      <c r="C60" s="3"/>
      <c r="D60" s="20" t="s">
        <v>266</v>
      </c>
    </row>
    <row r="61" spans="1:4" ht="12.75">
      <c r="A61" s="34"/>
      <c r="B61" s="34"/>
      <c r="C61" s="3"/>
      <c r="D61" s="20"/>
    </row>
    <row r="62" spans="1:4" ht="12.75">
      <c r="A62" s="34"/>
      <c r="B62" s="34"/>
      <c r="C62" s="3"/>
      <c r="D62" s="20"/>
    </row>
    <row r="63" spans="1:4" ht="12.75">
      <c r="A63" s="34"/>
      <c r="B63" s="34"/>
      <c r="C63" s="3"/>
      <c r="D63" s="20"/>
    </row>
    <row r="64" spans="1:4" ht="12.75">
      <c r="A64" s="38"/>
      <c r="B64" s="38"/>
      <c r="C64" s="21"/>
      <c r="D64" s="131"/>
    </row>
    <row r="65" spans="1:6" s="2" customFormat="1" ht="12.75">
      <c r="A65" s="24"/>
      <c r="B65" s="33"/>
      <c r="C65" s="3"/>
      <c r="D65" s="15"/>
      <c r="E65" s="97" t="s">
        <v>283</v>
      </c>
      <c r="F65" s="76"/>
    </row>
    <row r="66" spans="1:6" ht="12.75">
      <c r="A66" s="24"/>
      <c r="B66" s="33"/>
      <c r="C66" s="3"/>
      <c r="D66" s="15"/>
      <c r="E66" s="76" t="s">
        <v>608</v>
      </c>
      <c r="F66" s="76">
        <f>D5578+E84+E70+E76+E80</f>
        <v>15602074</v>
      </c>
    </row>
    <row r="67" spans="1:5" ht="12.75">
      <c r="A67" s="24"/>
      <c r="B67" s="33"/>
      <c r="C67" s="3"/>
      <c r="D67" s="14" t="s">
        <v>39</v>
      </c>
      <c r="E67" s="76" t="s">
        <v>189</v>
      </c>
    </row>
    <row r="68" spans="1:5" ht="12.75">
      <c r="A68" s="24"/>
      <c r="B68" s="33"/>
      <c r="C68" s="3"/>
      <c r="D68" s="3" t="s">
        <v>321</v>
      </c>
      <c r="E68" s="76" t="s">
        <v>609</v>
      </c>
    </row>
    <row r="69" spans="1:6" s="58" customFormat="1" ht="12.75">
      <c r="A69" s="30" t="s">
        <v>40</v>
      </c>
      <c r="B69" s="31" t="s">
        <v>41</v>
      </c>
      <c r="C69" s="1"/>
      <c r="D69" s="1" t="s">
        <v>42</v>
      </c>
      <c r="E69" s="99" t="s">
        <v>574</v>
      </c>
      <c r="F69" s="76"/>
    </row>
    <row r="70" spans="1:5" ht="12.75">
      <c r="A70" s="25" t="s">
        <v>77</v>
      </c>
      <c r="B70" s="32"/>
      <c r="C70" s="14"/>
      <c r="D70" s="41" t="s">
        <v>82</v>
      </c>
      <c r="E70" s="101">
        <f>E71+E73</f>
        <v>1585000</v>
      </c>
    </row>
    <row r="71" spans="1:6" ht="12.75">
      <c r="A71" s="42"/>
      <c r="B71" s="55" t="s">
        <v>93</v>
      </c>
      <c r="C71" s="56"/>
      <c r="D71" s="69" t="s">
        <v>49</v>
      </c>
      <c r="E71" s="103">
        <f>SUM(E72:E72)</f>
        <v>1000000</v>
      </c>
      <c r="F71" s="94"/>
    </row>
    <row r="72" spans="1:5" ht="12.75">
      <c r="A72" s="42"/>
      <c r="B72" s="43"/>
      <c r="C72" s="52">
        <v>6050</v>
      </c>
      <c r="D72" s="12" t="s">
        <v>269</v>
      </c>
      <c r="E72" s="102">
        <v>1000000</v>
      </c>
    </row>
    <row r="73" spans="1:5" ht="12.75">
      <c r="A73" s="42"/>
      <c r="B73" s="55" t="s">
        <v>164</v>
      </c>
      <c r="C73" s="56"/>
      <c r="D73" s="69" t="s">
        <v>388</v>
      </c>
      <c r="E73" s="103">
        <f>E74</f>
        <v>585000</v>
      </c>
    </row>
    <row r="74" spans="1:5" ht="12.75">
      <c r="A74" s="42"/>
      <c r="B74" s="43"/>
      <c r="C74" s="52">
        <v>6050</v>
      </c>
      <c r="D74" s="12" t="s">
        <v>269</v>
      </c>
      <c r="E74" s="102">
        <v>585000</v>
      </c>
    </row>
    <row r="75" spans="1:5" ht="12.75">
      <c r="A75" s="42"/>
      <c r="B75" s="43"/>
      <c r="C75" s="52"/>
      <c r="D75" s="12"/>
      <c r="E75" s="102"/>
    </row>
    <row r="76" spans="1:5" ht="12.75">
      <c r="A76" s="25" t="s">
        <v>75</v>
      </c>
      <c r="B76" s="32"/>
      <c r="C76" s="14"/>
      <c r="D76" s="26" t="s">
        <v>43</v>
      </c>
      <c r="E76" s="103">
        <f>E77</f>
        <v>6050000</v>
      </c>
    </row>
    <row r="77" spans="1:5" ht="12.75">
      <c r="A77" s="43"/>
      <c r="B77" s="20" t="s">
        <v>601</v>
      </c>
      <c r="C77" s="3"/>
      <c r="D77" s="16" t="s">
        <v>602</v>
      </c>
      <c r="E77" s="103">
        <f>E78</f>
        <v>6050000</v>
      </c>
    </row>
    <row r="78" spans="1:5" ht="12.75">
      <c r="A78" s="43"/>
      <c r="B78" s="55"/>
      <c r="C78" s="52">
        <v>6050</v>
      </c>
      <c r="D78" s="12" t="s">
        <v>269</v>
      </c>
      <c r="E78" s="102">
        <v>6050000</v>
      </c>
    </row>
    <row r="79" spans="1:5" ht="12.75">
      <c r="A79" s="43"/>
      <c r="B79" s="55"/>
      <c r="C79" s="52"/>
      <c r="D79" s="12"/>
      <c r="E79" s="102"/>
    </row>
    <row r="80" spans="1:5" ht="12.75">
      <c r="A80" s="25" t="s">
        <v>78</v>
      </c>
      <c r="B80" s="32"/>
      <c r="C80" s="14"/>
      <c r="D80" s="41" t="s">
        <v>90</v>
      </c>
      <c r="E80" s="103">
        <f>E81</f>
        <v>450000</v>
      </c>
    </row>
    <row r="81" spans="1:5" ht="12.75">
      <c r="A81" s="43"/>
      <c r="B81" s="55" t="s">
        <v>84</v>
      </c>
      <c r="C81" s="56"/>
      <c r="D81" s="69" t="s">
        <v>85</v>
      </c>
      <c r="E81" s="102">
        <f>E82</f>
        <v>450000</v>
      </c>
    </row>
    <row r="82" spans="1:5" ht="12.75">
      <c r="A82" s="43"/>
      <c r="B82" s="55"/>
      <c r="C82" s="52">
        <v>6050</v>
      </c>
      <c r="D82" s="12" t="s">
        <v>269</v>
      </c>
      <c r="E82" s="102">
        <v>450000</v>
      </c>
    </row>
    <row r="83" spans="1:5" ht="12.75">
      <c r="A83" s="43"/>
      <c r="B83" s="43"/>
      <c r="C83" s="52"/>
      <c r="D83" s="12"/>
      <c r="E83" s="102"/>
    </row>
    <row r="84" spans="1:5" ht="12.75">
      <c r="A84" s="61" t="s">
        <v>79</v>
      </c>
      <c r="B84" s="55"/>
      <c r="C84" s="56"/>
      <c r="D84" s="57" t="s">
        <v>284</v>
      </c>
      <c r="E84" s="103">
        <f>E88+E85</f>
        <v>7517074</v>
      </c>
    </row>
    <row r="85" spans="1:6" s="73" customFormat="1" ht="12.75">
      <c r="A85" s="138"/>
      <c r="B85" s="55" t="s">
        <v>107</v>
      </c>
      <c r="C85" s="56"/>
      <c r="D85" s="57" t="s">
        <v>108</v>
      </c>
      <c r="E85" s="103">
        <f>SUM(E86:E87)</f>
        <v>7467074</v>
      </c>
      <c r="F85" s="115"/>
    </row>
    <row r="86" spans="1:6" s="73" customFormat="1" ht="12.75">
      <c r="A86" s="138"/>
      <c r="B86" s="119"/>
      <c r="C86" s="120">
        <v>6057</v>
      </c>
      <c r="D86" s="12" t="s">
        <v>269</v>
      </c>
      <c r="E86" s="111">
        <v>5503556</v>
      </c>
      <c r="F86" s="115"/>
    </row>
    <row r="87" spans="1:6" s="73" customFormat="1" ht="12.75">
      <c r="A87" s="138"/>
      <c r="B87" s="119"/>
      <c r="C87" s="120">
        <v>6059</v>
      </c>
      <c r="D87" s="12" t="s">
        <v>269</v>
      </c>
      <c r="E87" s="111">
        <v>1963518</v>
      </c>
      <c r="F87" s="115"/>
    </row>
    <row r="88" spans="1:5" ht="12.75">
      <c r="A88" s="61"/>
      <c r="B88" s="55" t="s">
        <v>112</v>
      </c>
      <c r="C88" s="56"/>
      <c r="D88" s="69" t="s">
        <v>113</v>
      </c>
      <c r="E88" s="103">
        <f>E89</f>
        <v>50000</v>
      </c>
    </row>
    <row r="89" spans="1:5" ht="12.75">
      <c r="A89" s="61"/>
      <c r="B89" s="55"/>
      <c r="C89" s="3">
        <v>6010</v>
      </c>
      <c r="D89" s="49" t="s">
        <v>387</v>
      </c>
      <c r="E89" s="111">
        <v>50000</v>
      </c>
    </row>
    <row r="90" spans="1:5" ht="12.75">
      <c r="A90" s="61"/>
      <c r="B90" s="55"/>
      <c r="C90" s="3"/>
      <c r="D90" s="49" t="s">
        <v>389</v>
      </c>
      <c r="E90" s="111"/>
    </row>
    <row r="91" spans="1:5" ht="12.75">
      <c r="A91" s="61"/>
      <c r="B91" s="55"/>
      <c r="C91" s="3"/>
      <c r="D91" s="49" t="s">
        <v>393</v>
      </c>
      <c r="E91" s="111"/>
    </row>
    <row r="92" spans="1:5" ht="12.75">
      <c r="A92" s="32"/>
      <c r="B92" s="32"/>
      <c r="C92" s="52"/>
      <c r="D92" s="12"/>
      <c r="E92" s="104"/>
    </row>
    <row r="93" spans="1:5" ht="12.75">
      <c r="A93" s="32"/>
      <c r="B93" s="32"/>
      <c r="C93" s="52"/>
      <c r="D93" s="12"/>
      <c r="E93" s="104"/>
    </row>
    <row r="94" spans="1:5" ht="12.75">
      <c r="A94" s="32"/>
      <c r="B94" s="32"/>
      <c r="C94" s="52"/>
      <c r="D94" s="12"/>
      <c r="E94" s="104"/>
    </row>
    <row r="95" spans="1:5" ht="12.75">
      <c r="A95" s="32"/>
      <c r="B95" s="32"/>
      <c r="C95" s="52"/>
      <c r="D95" s="12"/>
      <c r="E95" s="104"/>
    </row>
    <row r="96" spans="1:5" ht="12.75">
      <c r="A96" s="32"/>
      <c r="B96" s="32"/>
      <c r="C96" s="3"/>
      <c r="D96" s="20"/>
      <c r="E96" s="104"/>
    </row>
    <row r="97" spans="1:5" ht="12.75">
      <c r="A97" s="32"/>
      <c r="B97" s="32"/>
      <c r="C97" s="52"/>
      <c r="D97" s="12"/>
      <c r="E97" s="104"/>
    </row>
    <row r="98" spans="1:5" ht="12.75">
      <c r="A98" s="32"/>
      <c r="B98" s="32"/>
      <c r="C98" s="52"/>
      <c r="D98" s="12"/>
      <c r="E98" s="104"/>
    </row>
    <row r="99" spans="1:4" ht="12.75">
      <c r="A99" s="20"/>
      <c r="B99" s="20"/>
      <c r="C99" s="3"/>
      <c r="D99" s="16"/>
    </row>
    <row r="100" spans="1:11" ht="12.75">
      <c r="A100" s="35"/>
      <c r="B100" s="36"/>
      <c r="C100" s="23"/>
      <c r="D100" s="17" t="s">
        <v>39</v>
      </c>
      <c r="E100" s="97" t="s">
        <v>283</v>
      </c>
      <c r="G100" s="3"/>
      <c r="H100" s="3"/>
      <c r="I100" s="3"/>
      <c r="J100" s="15"/>
      <c r="K100" s="10"/>
    </row>
    <row r="101" spans="1:11" ht="12.75">
      <c r="A101" s="24"/>
      <c r="B101" s="33"/>
      <c r="C101" s="3"/>
      <c r="D101" s="15" t="s">
        <v>50</v>
      </c>
      <c r="E101" s="76" t="s">
        <v>608</v>
      </c>
      <c r="G101" s="3"/>
      <c r="H101" s="3"/>
      <c r="I101" s="3"/>
      <c r="J101" s="15"/>
      <c r="K101" s="10"/>
    </row>
    <row r="102" spans="1:11" ht="12.75">
      <c r="A102" s="24"/>
      <c r="B102" s="33"/>
      <c r="C102" s="3"/>
      <c r="D102" s="15"/>
      <c r="E102" s="76" t="s">
        <v>189</v>
      </c>
      <c r="G102" s="3"/>
      <c r="H102" s="3"/>
      <c r="I102" s="3"/>
      <c r="J102" s="15"/>
      <c r="K102" s="10"/>
    </row>
    <row r="103" spans="1:11" ht="12.75">
      <c r="A103" s="24"/>
      <c r="B103" s="33"/>
      <c r="C103" s="3"/>
      <c r="D103" s="15"/>
      <c r="E103" s="76" t="s">
        <v>609</v>
      </c>
      <c r="G103" s="3"/>
      <c r="H103" s="3"/>
      <c r="I103" s="3"/>
      <c r="J103" s="15"/>
      <c r="K103" s="10"/>
    </row>
    <row r="104" spans="1:11" ht="12.75">
      <c r="A104" s="30" t="s">
        <v>40</v>
      </c>
      <c r="B104" s="31" t="s">
        <v>41</v>
      </c>
      <c r="C104" s="1"/>
      <c r="D104" s="1" t="s">
        <v>42</v>
      </c>
      <c r="E104" s="99" t="s">
        <v>574</v>
      </c>
      <c r="G104" s="3"/>
      <c r="H104" s="3"/>
      <c r="I104" s="3"/>
      <c r="J104" s="3"/>
      <c r="K104" s="11"/>
    </row>
    <row r="105" spans="1:11" ht="12.75">
      <c r="A105" s="25" t="s">
        <v>78</v>
      </c>
      <c r="B105" s="32"/>
      <c r="C105" s="14"/>
      <c r="D105" s="41" t="s">
        <v>90</v>
      </c>
      <c r="E105" s="101">
        <f>SUM(+E106+E113+E148+E136)</f>
        <v>9983110.98</v>
      </c>
      <c r="F105" s="76">
        <f>E105+E157+E177+E166</f>
        <v>10586014.98</v>
      </c>
      <c r="G105" s="15"/>
      <c r="H105" s="15"/>
      <c r="I105" s="15"/>
      <c r="J105" s="15"/>
      <c r="K105" s="10"/>
    </row>
    <row r="106" spans="1:11" ht="12.75">
      <c r="A106" s="24"/>
      <c r="B106" s="55" t="s">
        <v>83</v>
      </c>
      <c r="C106" s="56"/>
      <c r="D106" s="69" t="s">
        <v>277</v>
      </c>
      <c r="E106" s="103">
        <f>SUM(E107:E112)</f>
        <v>445000</v>
      </c>
      <c r="G106" s="15"/>
      <c r="H106" s="15"/>
      <c r="I106" s="15"/>
      <c r="J106" s="15"/>
      <c r="K106" s="10"/>
    </row>
    <row r="107" spans="1:11" ht="12.75">
      <c r="A107" s="24"/>
      <c r="B107" s="33"/>
      <c r="C107" s="3">
        <v>3030</v>
      </c>
      <c r="D107" s="15" t="s">
        <v>67</v>
      </c>
      <c r="E107" s="98">
        <v>420000</v>
      </c>
      <c r="G107" s="15"/>
      <c r="H107" s="15"/>
      <c r="I107" s="15"/>
      <c r="J107" s="15"/>
      <c r="K107" s="10"/>
    </row>
    <row r="108" spans="1:11" ht="12.75">
      <c r="A108" s="24"/>
      <c r="B108" s="33"/>
      <c r="C108" s="3">
        <v>4210</v>
      </c>
      <c r="D108" s="15" t="s">
        <v>57</v>
      </c>
      <c r="E108" s="98">
        <v>5000</v>
      </c>
      <c r="G108" s="15"/>
      <c r="H108" s="15"/>
      <c r="I108" s="15"/>
      <c r="J108" s="15"/>
      <c r="K108" s="10"/>
    </row>
    <row r="109" spans="1:11" ht="12.75">
      <c r="A109" s="24"/>
      <c r="B109" s="33"/>
      <c r="C109" s="3">
        <v>4220</v>
      </c>
      <c r="D109" s="49" t="s">
        <v>66</v>
      </c>
      <c r="E109" s="98">
        <v>1000</v>
      </c>
      <c r="G109" s="15"/>
      <c r="H109" s="15"/>
      <c r="I109" s="15"/>
      <c r="J109" s="15"/>
      <c r="K109" s="10"/>
    </row>
    <row r="110" spans="1:11" ht="12.75">
      <c r="A110" s="24"/>
      <c r="B110" s="33"/>
      <c r="C110" s="6">
        <v>4270</v>
      </c>
      <c r="D110" t="s">
        <v>59</v>
      </c>
      <c r="E110" s="98">
        <v>2000</v>
      </c>
      <c r="G110" s="15"/>
      <c r="H110" s="15"/>
      <c r="I110" s="15"/>
      <c r="J110" s="15"/>
      <c r="K110" s="10"/>
    </row>
    <row r="111" spans="1:11" ht="12.75">
      <c r="A111" s="24"/>
      <c r="B111" s="33"/>
      <c r="C111" s="3">
        <v>4300</v>
      </c>
      <c r="D111" s="15" t="s">
        <v>60</v>
      </c>
      <c r="E111" s="98">
        <v>16000</v>
      </c>
      <c r="G111" s="15"/>
      <c r="H111" s="15"/>
      <c r="I111" s="15"/>
      <c r="J111" s="15"/>
      <c r="K111" s="10"/>
    </row>
    <row r="112" spans="1:11" ht="12.75">
      <c r="A112" s="24"/>
      <c r="B112" s="33"/>
      <c r="C112" s="6">
        <v>4360</v>
      </c>
      <c r="D112" t="s">
        <v>344</v>
      </c>
      <c r="E112" s="98">
        <v>1000</v>
      </c>
      <c r="G112" s="15"/>
      <c r="H112" s="15"/>
      <c r="I112" s="15"/>
      <c r="J112" s="15"/>
      <c r="K112" s="10"/>
    </row>
    <row r="113" spans="1:11" ht="12.75">
      <c r="A113" s="24"/>
      <c r="B113" s="55" t="s">
        <v>84</v>
      </c>
      <c r="C113" s="56"/>
      <c r="D113" s="69" t="s">
        <v>85</v>
      </c>
      <c r="E113" s="103">
        <f>SUM(E114:E134)</f>
        <v>9254881.98</v>
      </c>
      <c r="G113" s="15"/>
      <c r="H113" s="15"/>
      <c r="I113" s="15"/>
      <c r="J113" s="15"/>
      <c r="K113" s="10"/>
    </row>
    <row r="114" spans="1:11" ht="12.75">
      <c r="A114" s="24"/>
      <c r="B114" s="33"/>
      <c r="C114" s="6">
        <v>3020</v>
      </c>
      <c r="D114" t="s">
        <v>469</v>
      </c>
      <c r="E114" s="98">
        <v>145000</v>
      </c>
      <c r="G114" s="15"/>
      <c r="H114" s="15"/>
      <c r="I114" s="15"/>
      <c r="J114" s="15"/>
      <c r="K114" s="10"/>
    </row>
    <row r="115" spans="1:11" ht="12.75">
      <c r="A115" s="24"/>
      <c r="B115" s="33"/>
      <c r="C115" s="6">
        <v>4010</v>
      </c>
      <c r="D115" t="s">
        <v>52</v>
      </c>
      <c r="E115" s="98">
        <v>5800000</v>
      </c>
      <c r="G115" s="15"/>
      <c r="H115" s="15"/>
      <c r="I115" s="15"/>
      <c r="J115" s="15"/>
      <c r="K115" s="10"/>
    </row>
    <row r="116" spans="1:11" ht="12.75">
      <c r="A116" s="24"/>
      <c r="B116" s="33"/>
      <c r="C116" s="6">
        <v>4040</v>
      </c>
      <c r="D116" t="s">
        <v>53</v>
      </c>
      <c r="E116" s="98">
        <v>450014</v>
      </c>
      <c r="G116" s="15"/>
      <c r="H116" s="15"/>
      <c r="I116" s="15"/>
      <c r="J116" s="15"/>
      <c r="K116" s="10"/>
    </row>
    <row r="117" spans="1:11" ht="12.75">
      <c r="A117" s="24"/>
      <c r="B117" s="33"/>
      <c r="C117" s="6">
        <v>4110</v>
      </c>
      <c r="D117" t="s">
        <v>54</v>
      </c>
      <c r="E117" s="98">
        <v>1019650</v>
      </c>
      <c r="G117" s="15"/>
      <c r="H117" s="15"/>
      <c r="I117" s="15"/>
      <c r="J117" s="15"/>
      <c r="K117" s="10"/>
    </row>
    <row r="118" spans="1:11" ht="12.75">
      <c r="A118" s="24"/>
      <c r="B118" s="33"/>
      <c r="C118" s="6">
        <v>4120</v>
      </c>
      <c r="D118" t="s">
        <v>545</v>
      </c>
      <c r="E118" s="98">
        <v>140000</v>
      </c>
      <c r="G118" s="15"/>
      <c r="H118" s="15"/>
      <c r="I118" s="15"/>
      <c r="J118" s="15"/>
      <c r="K118" s="10"/>
    </row>
    <row r="119" spans="1:11" ht="12.75">
      <c r="A119" s="24"/>
      <c r="B119" s="33"/>
      <c r="C119" s="3">
        <v>4170</v>
      </c>
      <c r="D119" s="15" t="s">
        <v>248</v>
      </c>
      <c r="E119" s="98">
        <v>100000</v>
      </c>
      <c r="G119" s="15"/>
      <c r="H119" s="15"/>
      <c r="I119" s="15"/>
      <c r="J119" s="15"/>
      <c r="K119" s="10"/>
    </row>
    <row r="120" spans="1:11" ht="12.75">
      <c r="A120" s="24"/>
      <c r="B120" s="33"/>
      <c r="C120" s="6">
        <v>4210</v>
      </c>
      <c r="D120" t="s">
        <v>57</v>
      </c>
      <c r="E120" s="98">
        <v>120000</v>
      </c>
      <c r="G120" s="15"/>
      <c r="H120" s="15"/>
      <c r="I120" s="15"/>
      <c r="J120" s="15"/>
      <c r="K120" s="10"/>
    </row>
    <row r="121" spans="1:11" ht="12.75">
      <c r="A121" s="24"/>
      <c r="B121" s="33"/>
      <c r="C121" s="3">
        <v>4220</v>
      </c>
      <c r="D121" s="49" t="s">
        <v>66</v>
      </c>
      <c r="E121" s="98">
        <v>11000</v>
      </c>
      <c r="G121" s="15"/>
      <c r="H121" s="15"/>
      <c r="I121" s="15"/>
      <c r="J121" s="15"/>
      <c r="K121" s="10"/>
    </row>
    <row r="122" spans="1:11" ht="12.75">
      <c r="A122" s="24"/>
      <c r="B122" s="33"/>
      <c r="C122" s="6">
        <v>4260</v>
      </c>
      <c r="D122" t="s">
        <v>58</v>
      </c>
      <c r="E122" s="98">
        <v>320000</v>
      </c>
      <c r="G122" s="15"/>
      <c r="H122" s="15"/>
      <c r="I122" s="15"/>
      <c r="J122" s="15"/>
      <c r="K122" s="10"/>
    </row>
    <row r="123" spans="1:11" ht="12.75">
      <c r="A123" s="29"/>
      <c r="B123" s="20"/>
      <c r="C123" s="6">
        <v>4270</v>
      </c>
      <c r="D123" t="s">
        <v>59</v>
      </c>
      <c r="E123" s="98">
        <v>70000</v>
      </c>
      <c r="G123" s="15"/>
      <c r="H123" s="15"/>
      <c r="I123" s="15"/>
      <c r="J123" s="15"/>
      <c r="K123" s="10"/>
    </row>
    <row r="124" spans="1:5" ht="12.75">
      <c r="A124" s="29"/>
      <c r="B124" s="20"/>
      <c r="C124" s="6">
        <v>4280</v>
      </c>
      <c r="D124" t="s">
        <v>270</v>
      </c>
      <c r="E124" s="98">
        <v>8000</v>
      </c>
    </row>
    <row r="125" spans="1:6" ht="12.75">
      <c r="A125" s="29"/>
      <c r="B125" s="33"/>
      <c r="C125" s="6">
        <v>4300</v>
      </c>
      <c r="D125" t="s">
        <v>60</v>
      </c>
      <c r="E125" s="98">
        <v>409111.98</v>
      </c>
      <c r="F125"/>
    </row>
    <row r="126" spans="1:6" ht="12.75">
      <c r="A126" s="20"/>
      <c r="B126" s="33"/>
      <c r="C126" s="6">
        <v>4360</v>
      </c>
      <c r="D126" t="s">
        <v>344</v>
      </c>
      <c r="E126" s="98">
        <v>50000</v>
      </c>
      <c r="F126"/>
    </row>
    <row r="127" spans="1:6" ht="12.75">
      <c r="A127" s="33"/>
      <c r="B127" s="33"/>
      <c r="C127" s="6">
        <v>4410</v>
      </c>
      <c r="D127" t="s">
        <v>61</v>
      </c>
      <c r="E127" s="98">
        <v>30000</v>
      </c>
      <c r="F127"/>
    </row>
    <row r="128" spans="1:6" ht="12.75">
      <c r="A128" s="33"/>
      <c r="B128" s="33"/>
      <c r="C128" s="6">
        <v>4420</v>
      </c>
      <c r="D128" t="s">
        <v>86</v>
      </c>
      <c r="E128" s="98">
        <v>5000</v>
      </c>
      <c r="F128"/>
    </row>
    <row r="129" spans="1:6" ht="12.75">
      <c r="A129" s="24"/>
      <c r="B129" s="33"/>
      <c r="C129" s="6">
        <v>4430</v>
      </c>
      <c r="D129" t="s">
        <v>62</v>
      </c>
      <c r="E129" s="98">
        <v>90000</v>
      </c>
      <c r="F129"/>
    </row>
    <row r="130" spans="1:6" ht="12.75">
      <c r="A130" s="24"/>
      <c r="B130" s="33"/>
      <c r="C130" s="6">
        <v>4440</v>
      </c>
      <c r="D130" t="s">
        <v>87</v>
      </c>
      <c r="E130" s="98">
        <v>177106</v>
      </c>
      <c r="F130"/>
    </row>
    <row r="131" spans="1:6" ht="12.75">
      <c r="A131" s="24"/>
      <c r="B131" s="33"/>
      <c r="C131" s="6">
        <v>4530</v>
      </c>
      <c r="D131" t="s">
        <v>278</v>
      </c>
      <c r="E131" s="98">
        <v>5000</v>
      </c>
      <c r="F131"/>
    </row>
    <row r="132" spans="1:6" ht="12.75">
      <c r="A132" s="24"/>
      <c r="B132" s="33"/>
      <c r="C132" s="6">
        <v>4700</v>
      </c>
      <c r="D132" t="s">
        <v>447</v>
      </c>
      <c r="E132" s="98">
        <v>20000</v>
      </c>
      <c r="F132"/>
    </row>
    <row r="133" spans="1:6" ht="12.75">
      <c r="A133" s="24"/>
      <c r="B133" s="33"/>
      <c r="C133" s="6">
        <v>4710</v>
      </c>
      <c r="D133" t="s">
        <v>532</v>
      </c>
      <c r="E133" s="98">
        <v>20000</v>
      </c>
      <c r="F133"/>
    </row>
    <row r="134" spans="1:6" ht="12.75">
      <c r="A134" s="24"/>
      <c r="B134" s="33"/>
      <c r="C134" s="6">
        <v>6060</v>
      </c>
      <c r="D134" t="s">
        <v>88</v>
      </c>
      <c r="E134" s="98">
        <v>265000</v>
      </c>
      <c r="F134"/>
    </row>
    <row r="135" spans="1:6" ht="12.75">
      <c r="A135" s="24"/>
      <c r="B135" s="33"/>
      <c r="F135"/>
    </row>
    <row r="136" spans="1:6" ht="12.75">
      <c r="A136" s="24"/>
      <c r="B136" s="55" t="s">
        <v>84</v>
      </c>
      <c r="C136" s="56"/>
      <c r="D136" s="69" t="s">
        <v>85</v>
      </c>
      <c r="E136" s="103">
        <f>SUM(E138:E145)</f>
        <v>248129</v>
      </c>
      <c r="F136"/>
    </row>
    <row r="137" spans="1:6" ht="12.75">
      <c r="A137" s="24"/>
      <c r="B137" s="33"/>
      <c r="D137" s="139" t="s">
        <v>604</v>
      </c>
      <c r="F137"/>
    </row>
    <row r="138" spans="1:6" ht="12.75">
      <c r="A138" s="24"/>
      <c r="B138" s="33"/>
      <c r="C138" s="6">
        <v>3020</v>
      </c>
      <c r="D138" t="s">
        <v>469</v>
      </c>
      <c r="E138" s="98">
        <v>2000</v>
      </c>
      <c r="F138"/>
    </row>
    <row r="139" spans="1:6" ht="12.75">
      <c r="A139" s="24"/>
      <c r="B139" s="33"/>
      <c r="C139" s="6">
        <v>4010</v>
      </c>
      <c r="D139" t="s">
        <v>52</v>
      </c>
      <c r="E139" s="98">
        <v>183512</v>
      </c>
      <c r="F139"/>
    </row>
    <row r="140" spans="1:6" ht="12.75">
      <c r="A140" s="24"/>
      <c r="B140" s="33"/>
      <c r="C140" s="6">
        <v>4040</v>
      </c>
      <c r="D140" t="s">
        <v>53</v>
      </c>
      <c r="E140" s="98">
        <v>15395</v>
      </c>
      <c r="F140"/>
    </row>
    <row r="141" spans="1:6" ht="12.75">
      <c r="A141" s="24"/>
      <c r="B141" s="33"/>
      <c r="C141" s="6">
        <v>4110</v>
      </c>
      <c r="D141" t="s">
        <v>54</v>
      </c>
      <c r="E141" s="98">
        <v>31133</v>
      </c>
      <c r="F141"/>
    </row>
    <row r="142" spans="1:6" ht="12.75">
      <c r="A142" s="24"/>
      <c r="B142" s="33"/>
      <c r="C142" s="6">
        <v>4120</v>
      </c>
      <c r="D142" t="s">
        <v>545</v>
      </c>
      <c r="E142" s="98">
        <v>4437</v>
      </c>
      <c r="F142"/>
    </row>
    <row r="143" spans="1:6" ht="12.75">
      <c r="A143" s="24"/>
      <c r="B143" s="33"/>
      <c r="C143" s="6">
        <v>4440</v>
      </c>
      <c r="D143" t="s">
        <v>87</v>
      </c>
      <c r="E143" s="98">
        <v>6652</v>
      </c>
      <c r="F143"/>
    </row>
    <row r="144" spans="1:6" ht="12.75">
      <c r="A144" s="24"/>
      <c r="B144" s="33"/>
      <c r="C144" s="6">
        <v>4700</v>
      </c>
      <c r="D144" t="s">
        <v>447</v>
      </c>
      <c r="E144" s="98">
        <v>2000</v>
      </c>
      <c r="F144"/>
    </row>
    <row r="145" spans="1:6" ht="12.75">
      <c r="A145" s="24"/>
      <c r="B145" s="33"/>
      <c r="C145" s="6">
        <v>4710</v>
      </c>
      <c r="D145" t="s">
        <v>532</v>
      </c>
      <c r="E145" s="98">
        <v>3000</v>
      </c>
      <c r="F145"/>
    </row>
    <row r="146" spans="1:6" ht="12.75">
      <c r="A146" s="24"/>
      <c r="B146" s="33"/>
      <c r="F146"/>
    </row>
    <row r="147" spans="1:6" ht="12.75">
      <c r="A147" s="24"/>
      <c r="B147" s="33"/>
      <c r="F147"/>
    </row>
    <row r="148" spans="1:6" ht="12.75">
      <c r="A148" s="24"/>
      <c r="B148" s="55" t="s">
        <v>89</v>
      </c>
      <c r="C148" s="59"/>
      <c r="D148" s="58" t="s">
        <v>1</v>
      </c>
      <c r="E148" s="103">
        <f>SUM(E149:E156)</f>
        <v>35100</v>
      </c>
      <c r="F148"/>
    </row>
    <row r="149" spans="1:6" ht="12.75">
      <c r="A149" s="24"/>
      <c r="B149" s="33"/>
      <c r="C149" s="6">
        <v>2900</v>
      </c>
      <c r="D149" t="s">
        <v>488</v>
      </c>
      <c r="E149" s="98">
        <v>1000</v>
      </c>
      <c r="F149"/>
    </row>
    <row r="150" spans="1:6" ht="12.75">
      <c r="A150" s="24"/>
      <c r="B150" s="33"/>
      <c r="D150" t="s">
        <v>489</v>
      </c>
      <c r="F150"/>
    </row>
    <row r="151" spans="1:6" ht="12.75">
      <c r="A151" s="24"/>
      <c r="B151" s="33"/>
      <c r="D151" t="s">
        <v>490</v>
      </c>
      <c r="F151"/>
    </row>
    <row r="152" spans="1:6" ht="12.75">
      <c r="A152" s="24"/>
      <c r="B152" s="33"/>
      <c r="D152" t="s">
        <v>491</v>
      </c>
      <c r="F152"/>
    </row>
    <row r="153" spans="1:6" ht="12.75">
      <c r="A153" s="24"/>
      <c r="B153" s="33"/>
      <c r="C153" s="3">
        <v>3030</v>
      </c>
      <c r="D153" s="15" t="s">
        <v>67</v>
      </c>
      <c r="E153" s="98">
        <v>19100</v>
      </c>
      <c r="F153"/>
    </row>
    <row r="154" spans="1:6" ht="12.75">
      <c r="A154" s="24"/>
      <c r="B154" s="33"/>
      <c r="C154" s="6">
        <v>4210</v>
      </c>
      <c r="D154" t="s">
        <v>57</v>
      </c>
      <c r="E154" s="98">
        <v>8000</v>
      </c>
      <c r="F154"/>
    </row>
    <row r="155" spans="1:6" ht="12.75">
      <c r="A155" s="24"/>
      <c r="B155" s="33"/>
      <c r="C155" s="6">
        <v>4220</v>
      </c>
      <c r="D155" s="2" t="s">
        <v>66</v>
      </c>
      <c r="E155" s="98">
        <v>2000</v>
      </c>
      <c r="F155"/>
    </row>
    <row r="156" spans="1:6" ht="12.75">
      <c r="A156" s="24"/>
      <c r="B156" s="33"/>
      <c r="C156" s="6">
        <v>4300</v>
      </c>
      <c r="D156" t="s">
        <v>162</v>
      </c>
      <c r="E156" s="98">
        <v>5000</v>
      </c>
      <c r="F156"/>
    </row>
    <row r="157" spans="1:6" ht="12.75">
      <c r="A157" s="25" t="s">
        <v>78</v>
      </c>
      <c r="B157" s="32"/>
      <c r="C157" s="14"/>
      <c r="D157" s="41" t="s">
        <v>252</v>
      </c>
      <c r="E157" s="101">
        <f>E158</f>
        <v>301010</v>
      </c>
      <c r="F157"/>
    </row>
    <row r="158" spans="1:6" ht="12.75">
      <c r="A158" s="24"/>
      <c r="B158" s="55" t="s">
        <v>91</v>
      </c>
      <c r="C158" s="56"/>
      <c r="D158" s="69" t="s">
        <v>130</v>
      </c>
      <c r="E158" s="103">
        <f>SUM(E159:E164)</f>
        <v>301010</v>
      </c>
      <c r="F158"/>
    </row>
    <row r="159" spans="1:6" ht="12.75">
      <c r="A159" s="24"/>
      <c r="B159" s="33"/>
      <c r="C159" s="6">
        <v>4010</v>
      </c>
      <c r="D159" t="s">
        <v>52</v>
      </c>
      <c r="E159" s="98">
        <v>193620</v>
      </c>
      <c r="F159"/>
    </row>
    <row r="160" spans="1:6" ht="12.75">
      <c r="A160" s="33"/>
      <c r="B160" s="33"/>
      <c r="C160" s="6">
        <v>4040</v>
      </c>
      <c r="D160" t="s">
        <v>53</v>
      </c>
      <c r="E160" s="98">
        <v>42778</v>
      </c>
      <c r="F160"/>
    </row>
    <row r="161" spans="1:6" ht="12.75">
      <c r="A161" s="33"/>
      <c r="B161" s="33"/>
      <c r="C161" s="6">
        <v>4110</v>
      </c>
      <c r="D161" t="s">
        <v>54</v>
      </c>
      <c r="E161" s="98">
        <v>40632</v>
      </c>
      <c r="F161"/>
    </row>
    <row r="162" spans="1:6" ht="12.75">
      <c r="A162" s="33"/>
      <c r="B162" s="33"/>
      <c r="C162" s="6">
        <v>4120</v>
      </c>
      <c r="D162" t="s">
        <v>545</v>
      </c>
      <c r="E162" s="98">
        <v>5791</v>
      </c>
      <c r="F162"/>
    </row>
    <row r="163" spans="1:6" ht="12.75">
      <c r="A163" s="33"/>
      <c r="B163" s="33"/>
      <c r="C163" s="6">
        <v>4440</v>
      </c>
      <c r="D163" t="s">
        <v>87</v>
      </c>
      <c r="E163" s="98">
        <v>17739</v>
      </c>
      <c r="F163"/>
    </row>
    <row r="164" spans="1:6" ht="12.75">
      <c r="A164" s="33"/>
      <c r="B164" s="33"/>
      <c r="C164" s="6">
        <v>4710</v>
      </c>
      <c r="D164" t="s">
        <v>532</v>
      </c>
      <c r="E164" s="98">
        <v>450</v>
      </c>
      <c r="F164"/>
    </row>
    <row r="165" spans="1:6" ht="12.75">
      <c r="A165" s="33"/>
      <c r="B165" s="33"/>
      <c r="F165"/>
    </row>
    <row r="166" spans="1:6" ht="12.75">
      <c r="A166" s="25" t="s">
        <v>79</v>
      </c>
      <c r="B166" s="32"/>
      <c r="C166" s="14"/>
      <c r="D166" s="41" t="s">
        <v>104</v>
      </c>
      <c r="E166" s="103">
        <f>E167</f>
        <v>296600</v>
      </c>
      <c r="F166"/>
    </row>
    <row r="167" spans="1:6" ht="12.75">
      <c r="A167" s="70"/>
      <c r="B167" s="55" t="s">
        <v>356</v>
      </c>
      <c r="C167" s="56"/>
      <c r="D167" s="69" t="s">
        <v>357</v>
      </c>
      <c r="E167" s="103">
        <f>SUM(E168:E176)</f>
        <v>296600</v>
      </c>
      <c r="F167"/>
    </row>
    <row r="168" spans="1:6" ht="12.75">
      <c r="A168" s="62"/>
      <c r="B168" s="62"/>
      <c r="C168" s="6">
        <v>3020</v>
      </c>
      <c r="D168" t="s">
        <v>469</v>
      </c>
      <c r="E168" s="98">
        <v>3000</v>
      </c>
      <c r="F168"/>
    </row>
    <row r="169" spans="1:6" ht="12.75">
      <c r="A169" s="33"/>
      <c r="B169" s="33"/>
      <c r="C169" s="6">
        <v>4010</v>
      </c>
      <c r="D169" t="s">
        <v>52</v>
      </c>
      <c r="E169" s="98">
        <v>212593</v>
      </c>
      <c r="F169"/>
    </row>
    <row r="170" spans="1:6" ht="12.75">
      <c r="A170" s="33"/>
      <c r="B170" s="33"/>
      <c r="C170" s="6">
        <v>4040</v>
      </c>
      <c r="D170" t="s">
        <v>53</v>
      </c>
      <c r="E170" s="98">
        <v>16438</v>
      </c>
      <c r="F170"/>
    </row>
    <row r="171" spans="1:6" ht="12.75">
      <c r="A171" s="33"/>
      <c r="B171" s="33"/>
      <c r="C171" s="6">
        <v>4110</v>
      </c>
      <c r="D171" t="s">
        <v>54</v>
      </c>
      <c r="E171" s="98">
        <v>36545</v>
      </c>
      <c r="F171"/>
    </row>
    <row r="172" spans="1:6" ht="12.75">
      <c r="A172" s="33"/>
      <c r="B172" s="33"/>
      <c r="C172" s="6">
        <v>4120</v>
      </c>
      <c r="D172" t="s">
        <v>545</v>
      </c>
      <c r="E172" s="98">
        <v>5209</v>
      </c>
      <c r="F172"/>
    </row>
    <row r="173" spans="1:6" ht="12.75">
      <c r="A173" s="33"/>
      <c r="B173" s="33"/>
      <c r="C173" s="6">
        <v>4260</v>
      </c>
      <c r="D173" t="s">
        <v>58</v>
      </c>
      <c r="E173" s="98">
        <v>4000</v>
      </c>
      <c r="F173"/>
    </row>
    <row r="174" spans="1:6" ht="12.75">
      <c r="A174" s="33"/>
      <c r="B174" s="33"/>
      <c r="C174" s="6">
        <v>4300</v>
      </c>
      <c r="D174" t="s">
        <v>162</v>
      </c>
      <c r="E174" s="98">
        <v>10000</v>
      </c>
      <c r="F174"/>
    </row>
    <row r="175" spans="1:6" ht="12.75">
      <c r="A175" s="33"/>
      <c r="B175" s="33"/>
      <c r="C175" s="6">
        <v>4440</v>
      </c>
      <c r="D175" t="s">
        <v>87</v>
      </c>
      <c r="E175" s="98">
        <v>8315</v>
      </c>
      <c r="F175"/>
    </row>
    <row r="176" spans="1:6" ht="12.75">
      <c r="A176" s="33"/>
      <c r="B176" s="33"/>
      <c r="C176" s="6">
        <v>4710</v>
      </c>
      <c r="D176" t="s">
        <v>532</v>
      </c>
      <c r="E176" s="98">
        <v>500</v>
      </c>
      <c r="F176"/>
    </row>
    <row r="177" spans="1:6" ht="13.5" customHeight="1">
      <c r="A177" s="32" t="s">
        <v>100</v>
      </c>
      <c r="B177" s="32"/>
      <c r="C177" s="7"/>
      <c r="D177" s="5" t="s">
        <v>175</v>
      </c>
      <c r="E177" s="101">
        <f>SUM(E179)</f>
        <v>5294</v>
      </c>
      <c r="F177"/>
    </row>
    <row r="178" spans="1:6" ht="12.75">
      <c r="A178" s="32"/>
      <c r="B178" s="32"/>
      <c r="C178" s="7"/>
      <c r="D178" s="5" t="s">
        <v>176</v>
      </c>
      <c r="E178" s="101"/>
      <c r="F178"/>
    </row>
    <row r="179" spans="1:6" ht="12.75">
      <c r="A179" s="33"/>
      <c r="B179" s="55" t="s">
        <v>101</v>
      </c>
      <c r="C179" s="59"/>
      <c r="D179" s="58" t="s">
        <v>102</v>
      </c>
      <c r="E179" s="103">
        <f>SUM(E181:E184)</f>
        <v>5294</v>
      </c>
      <c r="F179"/>
    </row>
    <row r="180" spans="1:6" ht="12.75">
      <c r="A180" s="33"/>
      <c r="B180" s="33"/>
      <c r="D180" s="58" t="s">
        <v>103</v>
      </c>
      <c r="F180"/>
    </row>
    <row r="181" spans="1:6" ht="12.75">
      <c r="A181" s="33"/>
      <c r="B181" s="33"/>
      <c r="C181" s="6">
        <v>4110</v>
      </c>
      <c r="D181" t="s">
        <v>54</v>
      </c>
      <c r="E181" s="98">
        <v>705</v>
      </c>
      <c r="F181"/>
    </row>
    <row r="182" spans="1:6" ht="12.75">
      <c r="A182" s="33"/>
      <c r="B182" s="33"/>
      <c r="C182" s="6">
        <v>4120</v>
      </c>
      <c r="D182" t="s">
        <v>545</v>
      </c>
      <c r="E182" s="98">
        <v>101</v>
      </c>
      <c r="F182"/>
    </row>
    <row r="183" spans="1:5" ht="12.75">
      <c r="A183" s="33"/>
      <c r="B183" s="33"/>
      <c r="C183" s="6">
        <v>4170</v>
      </c>
      <c r="D183" s="49" t="s">
        <v>248</v>
      </c>
      <c r="E183" s="98">
        <v>4100</v>
      </c>
    </row>
    <row r="184" spans="1:5" ht="12.75">
      <c r="A184" s="33"/>
      <c r="B184" s="33"/>
      <c r="C184" s="6">
        <v>4210</v>
      </c>
      <c r="D184" s="2" t="s">
        <v>57</v>
      </c>
      <c r="E184" s="98">
        <v>388</v>
      </c>
    </row>
    <row r="185" spans="1:4" ht="12.75">
      <c r="A185" s="33"/>
      <c r="B185" s="33"/>
      <c r="D185" s="2"/>
    </row>
    <row r="186" spans="1:4" ht="12.75">
      <c r="A186" s="33"/>
      <c r="B186" s="33"/>
      <c r="D186" s="2"/>
    </row>
    <row r="187" spans="1:4" ht="12.75">
      <c r="A187" s="33"/>
      <c r="B187" s="33"/>
      <c r="D187" s="2"/>
    </row>
    <row r="188" spans="1:4" ht="12.75">
      <c r="A188" s="33"/>
      <c r="B188" s="33"/>
      <c r="D188" s="2"/>
    </row>
    <row r="189" spans="1:4" ht="12.75">
      <c r="A189" s="33"/>
      <c r="B189" s="33"/>
      <c r="D189" s="2"/>
    </row>
    <row r="190" spans="1:5" ht="12.75">
      <c r="A190" s="35"/>
      <c r="B190" s="36"/>
      <c r="C190" s="23"/>
      <c r="D190" s="17" t="s">
        <v>39</v>
      </c>
      <c r="E190" s="97" t="s">
        <v>283</v>
      </c>
    </row>
    <row r="191" spans="1:5" ht="12.75">
      <c r="A191" s="24"/>
      <c r="B191" s="33"/>
      <c r="C191" s="3"/>
      <c r="D191" s="15" t="s">
        <v>540</v>
      </c>
      <c r="E191" s="76" t="s">
        <v>608</v>
      </c>
    </row>
    <row r="192" spans="1:5" ht="12.75">
      <c r="A192" s="24"/>
      <c r="B192" s="33"/>
      <c r="C192" s="3"/>
      <c r="D192" s="15"/>
      <c r="E192" s="76" t="s">
        <v>189</v>
      </c>
    </row>
    <row r="193" spans="1:5" ht="12.75">
      <c r="A193" s="24"/>
      <c r="B193" s="33"/>
      <c r="C193" s="3"/>
      <c r="D193" s="15"/>
      <c r="E193" s="76" t="s">
        <v>609</v>
      </c>
    </row>
    <row r="194" spans="1:5" ht="12.75">
      <c r="A194" s="30" t="s">
        <v>40</v>
      </c>
      <c r="B194" s="31" t="s">
        <v>41</v>
      </c>
      <c r="C194" s="1"/>
      <c r="D194" s="1" t="s">
        <v>42</v>
      </c>
      <c r="E194" s="99" t="s">
        <v>574</v>
      </c>
    </row>
    <row r="195" spans="1:6" ht="12.75">
      <c r="A195" s="32" t="s">
        <v>95</v>
      </c>
      <c r="B195" s="32"/>
      <c r="C195" s="7"/>
      <c r="D195" s="5" t="s">
        <v>420</v>
      </c>
      <c r="E195" s="101">
        <f>SUM(E199+E207+E214+E210+E196)</f>
        <v>107750</v>
      </c>
      <c r="F195" s="76">
        <f>E195</f>
        <v>107750</v>
      </c>
    </row>
    <row r="196" spans="1:5" ht="12.75">
      <c r="A196" s="32"/>
      <c r="B196" s="32" t="s">
        <v>605</v>
      </c>
      <c r="C196" s="7"/>
      <c r="D196" s="5" t="s">
        <v>606</v>
      </c>
      <c r="E196" s="101">
        <f>E197</f>
        <v>9000</v>
      </c>
    </row>
    <row r="197" spans="1:6" s="73" customFormat="1" ht="12.75">
      <c r="A197" s="119"/>
      <c r="B197" s="119"/>
      <c r="C197" s="74">
        <v>2300</v>
      </c>
      <c r="D197" t="s">
        <v>607</v>
      </c>
      <c r="E197" s="111">
        <v>9000</v>
      </c>
      <c r="F197" s="115"/>
    </row>
    <row r="198" spans="1:6" s="73" customFormat="1" ht="12.75">
      <c r="A198" s="119"/>
      <c r="B198" s="119"/>
      <c r="C198" s="74"/>
      <c r="E198" s="111"/>
      <c r="F198" s="115"/>
    </row>
    <row r="199" spans="1:5" ht="12.75">
      <c r="A199" s="33"/>
      <c r="B199" s="55" t="s">
        <v>96</v>
      </c>
      <c r="C199" s="59"/>
      <c r="D199" s="58" t="s">
        <v>46</v>
      </c>
      <c r="E199" s="103">
        <f>SUM(E200:E206)</f>
        <v>72350</v>
      </c>
    </row>
    <row r="200" spans="1:6" ht="12.75">
      <c r="A200" s="33"/>
      <c r="B200" s="33"/>
      <c r="C200" s="6">
        <v>2820</v>
      </c>
      <c r="D200" s="2" t="s">
        <v>421</v>
      </c>
      <c r="E200" s="98">
        <v>45000</v>
      </c>
      <c r="F200"/>
    </row>
    <row r="201" spans="1:6" ht="12.75">
      <c r="A201" s="33"/>
      <c r="B201" s="33"/>
      <c r="D201" s="2" t="s">
        <v>422</v>
      </c>
      <c r="F201"/>
    </row>
    <row r="202" spans="1:6" ht="12.75">
      <c r="A202" s="33"/>
      <c r="B202" s="33"/>
      <c r="C202" s="3">
        <v>3030</v>
      </c>
      <c r="D202" s="15" t="s">
        <v>67</v>
      </c>
      <c r="E202" s="98">
        <v>15000</v>
      </c>
      <c r="F202"/>
    </row>
    <row r="203" spans="1:6" ht="12.75">
      <c r="A203" s="33"/>
      <c r="B203" s="33"/>
      <c r="C203" s="6">
        <v>4110</v>
      </c>
      <c r="D203" t="s">
        <v>54</v>
      </c>
      <c r="E203" s="98">
        <v>1700</v>
      </c>
      <c r="F203"/>
    </row>
    <row r="204" spans="1:6" ht="12.75">
      <c r="A204" s="33"/>
      <c r="B204" s="33"/>
      <c r="C204" s="6">
        <v>4120</v>
      </c>
      <c r="D204" t="s">
        <v>545</v>
      </c>
      <c r="E204" s="98">
        <v>250</v>
      </c>
      <c r="F204"/>
    </row>
    <row r="205" spans="1:6" ht="12.75">
      <c r="A205" s="33"/>
      <c r="B205" s="33"/>
      <c r="C205" s="3">
        <v>4170</v>
      </c>
      <c r="D205" s="15" t="s">
        <v>248</v>
      </c>
      <c r="E205" s="98">
        <v>9000</v>
      </c>
      <c r="F205"/>
    </row>
    <row r="206" spans="1:6" ht="12.75">
      <c r="A206" s="33"/>
      <c r="B206" s="33"/>
      <c r="C206" s="6">
        <v>4430</v>
      </c>
      <c r="D206" t="s">
        <v>62</v>
      </c>
      <c r="E206" s="98">
        <v>1400</v>
      </c>
      <c r="F206"/>
    </row>
    <row r="207" spans="1:6" ht="12.75">
      <c r="A207" s="33"/>
      <c r="B207" s="55" t="s">
        <v>98</v>
      </c>
      <c r="C207" s="59"/>
      <c r="D207" s="58" t="s">
        <v>99</v>
      </c>
      <c r="E207" s="103">
        <f>SUM(E208:E209)</f>
        <v>2000</v>
      </c>
      <c r="F207"/>
    </row>
    <row r="208" spans="1:6" ht="12.75">
      <c r="A208" s="33"/>
      <c r="B208" s="33"/>
      <c r="C208" s="6">
        <v>4210</v>
      </c>
      <c r="D208" s="2" t="s">
        <v>57</v>
      </c>
      <c r="E208" s="98">
        <v>1000</v>
      </c>
      <c r="F208"/>
    </row>
    <row r="209" spans="1:6" ht="12.75">
      <c r="A209" s="33"/>
      <c r="B209" s="33"/>
      <c r="C209" s="6">
        <v>4300</v>
      </c>
      <c r="D209" s="2" t="s">
        <v>60</v>
      </c>
      <c r="E209" s="98">
        <v>1000</v>
      </c>
      <c r="F209"/>
    </row>
    <row r="210" spans="1:6" ht="12.75">
      <c r="A210" s="33"/>
      <c r="B210" s="55" t="s">
        <v>370</v>
      </c>
      <c r="C210" s="59"/>
      <c r="D210" s="58" t="s">
        <v>371</v>
      </c>
      <c r="E210" s="103">
        <f>SUM(E211:E213)</f>
        <v>11800</v>
      </c>
      <c r="F210"/>
    </row>
    <row r="211" spans="1:6" ht="12.75">
      <c r="A211" s="33"/>
      <c r="B211" s="33"/>
      <c r="C211" s="6">
        <v>4210</v>
      </c>
      <c r="D211" s="2" t="s">
        <v>57</v>
      </c>
      <c r="E211" s="98">
        <v>10000</v>
      </c>
      <c r="F211"/>
    </row>
    <row r="212" spans="1:6" ht="12.75">
      <c r="A212" s="33"/>
      <c r="B212" s="33"/>
      <c r="C212" s="6">
        <v>4300</v>
      </c>
      <c r="D212" s="2" t="s">
        <v>60</v>
      </c>
      <c r="E212" s="98">
        <v>1000</v>
      </c>
      <c r="F212"/>
    </row>
    <row r="213" spans="1:6" ht="12.75">
      <c r="A213" s="33"/>
      <c r="B213" s="33"/>
      <c r="C213" s="6">
        <v>4360</v>
      </c>
      <c r="D213" t="s">
        <v>344</v>
      </c>
      <c r="E213" s="98">
        <v>800</v>
      </c>
      <c r="F213"/>
    </row>
    <row r="214" spans="1:6" ht="12.75">
      <c r="A214" s="33"/>
      <c r="B214" s="55" t="s">
        <v>97</v>
      </c>
      <c r="C214" s="59"/>
      <c r="D214" s="58" t="s">
        <v>1</v>
      </c>
      <c r="E214" s="103">
        <f>SUM(E215:E219)</f>
        <v>12600</v>
      </c>
      <c r="F214"/>
    </row>
    <row r="215" spans="1:6" ht="12.75">
      <c r="A215" s="33"/>
      <c r="B215" s="33"/>
      <c r="C215" s="6">
        <v>4190</v>
      </c>
      <c r="D215" t="s">
        <v>448</v>
      </c>
      <c r="E215" s="98">
        <v>1000</v>
      </c>
      <c r="F215"/>
    </row>
    <row r="216" spans="1:6" ht="12.75">
      <c r="A216" s="33"/>
      <c r="B216" s="33"/>
      <c r="C216" s="6">
        <v>4210</v>
      </c>
      <c r="D216" s="2" t="s">
        <v>57</v>
      </c>
      <c r="E216" s="98">
        <v>4000</v>
      </c>
      <c r="F216"/>
    </row>
    <row r="217" spans="1:5" ht="12.75">
      <c r="A217" s="33"/>
      <c r="B217" s="33"/>
      <c r="C217" s="6">
        <v>4260</v>
      </c>
      <c r="D217" t="s">
        <v>58</v>
      </c>
      <c r="E217" s="98">
        <v>1600</v>
      </c>
    </row>
    <row r="218" spans="1:5" ht="12.75">
      <c r="A218" s="33"/>
      <c r="B218" s="33"/>
      <c r="C218" s="6">
        <v>4270</v>
      </c>
      <c r="D218" t="s">
        <v>59</v>
      </c>
      <c r="E218" s="98">
        <v>2000</v>
      </c>
    </row>
    <row r="219" spans="1:5" ht="12.75">
      <c r="A219" s="33"/>
      <c r="B219" s="33"/>
      <c r="C219" s="6">
        <v>4300</v>
      </c>
      <c r="D219" s="2" t="s">
        <v>60</v>
      </c>
      <c r="E219" s="98">
        <v>4000</v>
      </c>
    </row>
    <row r="220" spans="1:4" ht="12.75">
      <c r="A220" s="33"/>
      <c r="B220" s="33"/>
      <c r="D220" s="2"/>
    </row>
    <row r="221" spans="1:4" ht="12.75">
      <c r="A221" s="33"/>
      <c r="B221" s="33"/>
      <c r="C221" s="3"/>
      <c r="D221" s="49"/>
    </row>
    <row r="222" spans="1:4" ht="12.75">
      <c r="A222" s="33"/>
      <c r="B222" s="33"/>
      <c r="C222" s="3"/>
      <c r="D222" s="49"/>
    </row>
    <row r="223" spans="1:4" ht="12.75">
      <c r="A223" s="33"/>
      <c r="B223" s="33"/>
      <c r="C223" s="3"/>
      <c r="D223" s="49"/>
    </row>
    <row r="224" spans="1:5" ht="12.75">
      <c r="A224" s="35"/>
      <c r="B224" s="36"/>
      <c r="C224" s="23"/>
      <c r="D224" s="17" t="s">
        <v>39</v>
      </c>
      <c r="E224" s="97" t="s">
        <v>283</v>
      </c>
    </row>
    <row r="225" spans="1:5" ht="12.75">
      <c r="A225" s="24"/>
      <c r="B225" s="33"/>
      <c r="C225" s="3"/>
      <c r="D225" s="3" t="s">
        <v>423</v>
      </c>
      <c r="E225" s="76" t="s">
        <v>608</v>
      </c>
    </row>
    <row r="226" spans="1:5" ht="12.75">
      <c r="A226" s="24"/>
      <c r="B226" s="33"/>
      <c r="C226" s="3"/>
      <c r="D226" s="15"/>
      <c r="E226" s="76" t="s">
        <v>189</v>
      </c>
    </row>
    <row r="227" spans="1:6" s="60" customFormat="1" ht="12.75">
      <c r="A227" s="24"/>
      <c r="B227" s="33"/>
      <c r="C227" s="3"/>
      <c r="D227" s="15"/>
      <c r="E227" s="76" t="s">
        <v>609</v>
      </c>
      <c r="F227" s="76"/>
    </row>
    <row r="228" spans="1:5" ht="12.75">
      <c r="A228" s="30" t="s">
        <v>40</v>
      </c>
      <c r="B228" s="31" t="s">
        <v>41</v>
      </c>
      <c r="C228" s="1"/>
      <c r="D228" s="1" t="s">
        <v>42</v>
      </c>
      <c r="E228" s="99" t="s">
        <v>575</v>
      </c>
    </row>
    <row r="229" spans="1:6" ht="12.75">
      <c r="A229" s="55" t="s">
        <v>383</v>
      </c>
      <c r="B229" s="55"/>
      <c r="C229" s="59"/>
      <c r="D229" s="57" t="s">
        <v>384</v>
      </c>
      <c r="E229" s="105">
        <f>E230</f>
        <v>341871</v>
      </c>
      <c r="F229" s="76">
        <f>E229</f>
        <v>341871</v>
      </c>
    </row>
    <row r="230" spans="1:5" ht="12.75">
      <c r="A230" s="33"/>
      <c r="B230" s="55" t="s">
        <v>385</v>
      </c>
      <c r="C230" s="59"/>
      <c r="D230" s="57" t="s">
        <v>386</v>
      </c>
      <c r="E230" s="105">
        <f>SUM(E231:E239)</f>
        <v>341871</v>
      </c>
    </row>
    <row r="231" spans="1:5" ht="12.75">
      <c r="A231" s="33"/>
      <c r="B231" s="33"/>
      <c r="C231" s="6">
        <v>3020</v>
      </c>
      <c r="D231" t="s">
        <v>469</v>
      </c>
      <c r="E231" s="106">
        <v>81000</v>
      </c>
    </row>
    <row r="232" spans="1:6" ht="12.75">
      <c r="A232" s="33"/>
      <c r="B232" s="33"/>
      <c r="C232" s="6">
        <v>4220</v>
      </c>
      <c r="D232" s="2" t="s">
        <v>66</v>
      </c>
      <c r="E232" s="106">
        <v>500</v>
      </c>
      <c r="F232"/>
    </row>
    <row r="233" spans="1:6" ht="12.75">
      <c r="A233" s="33"/>
      <c r="B233" s="33"/>
      <c r="C233" s="6">
        <v>4260</v>
      </c>
      <c r="D233" t="s">
        <v>58</v>
      </c>
      <c r="E233" s="106">
        <v>150000</v>
      </c>
      <c r="F233"/>
    </row>
    <row r="234" spans="1:6" ht="12.75">
      <c r="A234" s="33"/>
      <c r="B234" s="33"/>
      <c r="C234" s="6">
        <v>4270</v>
      </c>
      <c r="D234" t="s">
        <v>59</v>
      </c>
      <c r="E234" s="106">
        <v>10000</v>
      </c>
      <c r="F234"/>
    </row>
    <row r="235" spans="1:6" ht="12.75">
      <c r="A235" s="33"/>
      <c r="B235" s="33"/>
      <c r="C235" s="6">
        <v>4300</v>
      </c>
      <c r="D235" t="s">
        <v>60</v>
      </c>
      <c r="E235" s="106">
        <v>40000</v>
      </c>
      <c r="F235"/>
    </row>
    <row r="236" spans="1:6" ht="12.75">
      <c r="A236" s="33"/>
      <c r="B236" s="33"/>
      <c r="C236" s="6">
        <v>4360</v>
      </c>
      <c r="D236" t="s">
        <v>344</v>
      </c>
      <c r="E236" s="106">
        <v>19000</v>
      </c>
      <c r="F236"/>
    </row>
    <row r="237" spans="1:6" ht="12.75">
      <c r="A237" s="33"/>
      <c r="B237" s="33"/>
      <c r="C237" s="6">
        <v>4430</v>
      </c>
      <c r="D237" t="s">
        <v>62</v>
      </c>
      <c r="E237" s="106">
        <v>5000</v>
      </c>
      <c r="F237"/>
    </row>
    <row r="238" spans="1:6" ht="12.75">
      <c r="A238" s="33"/>
      <c r="B238" s="33"/>
      <c r="C238" s="6">
        <v>4530</v>
      </c>
      <c r="D238" t="s">
        <v>278</v>
      </c>
      <c r="E238" s="106">
        <v>35371</v>
      </c>
      <c r="F238"/>
    </row>
    <row r="239" spans="1:6" ht="12.75">
      <c r="A239" s="33"/>
      <c r="B239" s="33"/>
      <c r="C239" s="3">
        <v>4610</v>
      </c>
      <c r="D239" s="16" t="s">
        <v>299</v>
      </c>
      <c r="E239" s="106">
        <v>1000</v>
      </c>
      <c r="F239"/>
    </row>
    <row r="240" spans="1:4" ht="12.75">
      <c r="A240" s="33"/>
      <c r="B240" s="33"/>
      <c r="C240" s="3"/>
      <c r="D240" s="49"/>
    </row>
    <row r="241" spans="1:4" ht="12.75">
      <c r="A241" s="33"/>
      <c r="B241" s="33"/>
      <c r="C241" s="3"/>
      <c r="D241" s="49"/>
    </row>
    <row r="242" spans="1:4" ht="12.75">
      <c r="A242" s="33"/>
      <c r="B242" s="33"/>
      <c r="C242" s="3"/>
      <c r="D242" s="49"/>
    </row>
    <row r="243" spans="1:2" ht="12.75">
      <c r="A243" s="33"/>
      <c r="B243" s="33"/>
    </row>
    <row r="244" spans="1:2" ht="12.75">
      <c r="A244" s="33"/>
      <c r="B244" s="33"/>
    </row>
    <row r="245" spans="1:4" ht="12.75">
      <c r="A245" s="38"/>
      <c r="B245" s="38"/>
      <c r="C245" s="21"/>
      <c r="D245" s="2"/>
    </row>
    <row r="246" spans="1:5" ht="12.75">
      <c r="A246" s="33"/>
      <c r="B246" s="33"/>
      <c r="D246" s="17" t="s">
        <v>39</v>
      </c>
      <c r="E246" s="97" t="s">
        <v>283</v>
      </c>
    </row>
    <row r="247" spans="1:5" ht="12.75">
      <c r="A247" s="33"/>
      <c r="B247" s="33"/>
      <c r="D247" s="9" t="s">
        <v>424</v>
      </c>
      <c r="E247" s="76" t="s">
        <v>608</v>
      </c>
    </row>
    <row r="248" spans="1:5" ht="12.75">
      <c r="A248" s="33"/>
      <c r="B248" s="33"/>
      <c r="D248" s="9"/>
      <c r="E248" s="76" t="s">
        <v>189</v>
      </c>
    </row>
    <row r="249" spans="1:5" ht="12.75">
      <c r="A249" s="33"/>
      <c r="B249" s="33"/>
      <c r="D249" s="5"/>
      <c r="E249" s="76" t="s">
        <v>609</v>
      </c>
    </row>
    <row r="250" spans="1:5" ht="12.75">
      <c r="A250" s="30" t="s">
        <v>40</v>
      </c>
      <c r="B250" s="31" t="s">
        <v>41</v>
      </c>
      <c r="C250" s="1"/>
      <c r="D250" s="1" t="s">
        <v>42</v>
      </c>
      <c r="E250" s="99" t="s">
        <v>574</v>
      </c>
    </row>
    <row r="251" spans="1:6" ht="12.75">
      <c r="A251" s="25" t="s">
        <v>78</v>
      </c>
      <c r="B251" s="32"/>
      <c r="C251" s="14"/>
      <c r="D251" s="41" t="s">
        <v>192</v>
      </c>
      <c r="E251" s="101">
        <f>SUM(E252)</f>
        <v>11000</v>
      </c>
      <c r="F251" s="76">
        <f>E251+E255+E268</f>
        <v>208000</v>
      </c>
    </row>
    <row r="252" spans="1:5" ht="12.75">
      <c r="A252" s="33"/>
      <c r="B252" s="55" t="s">
        <v>89</v>
      </c>
      <c r="C252" s="59"/>
      <c r="D252" s="58" t="s">
        <v>1</v>
      </c>
      <c r="E252" s="103">
        <f>SUM(E253:E254)</f>
        <v>11000</v>
      </c>
    </row>
    <row r="253" spans="1:5" ht="12.75">
      <c r="A253" s="33"/>
      <c r="B253" s="33"/>
      <c r="C253" s="6">
        <v>4170</v>
      </c>
      <c r="D253" s="49" t="s">
        <v>248</v>
      </c>
      <c r="E253" s="104">
        <v>1000</v>
      </c>
    </row>
    <row r="254" spans="1:5" ht="12.75">
      <c r="A254" s="33"/>
      <c r="B254" s="33"/>
      <c r="C254" s="6">
        <v>4300</v>
      </c>
      <c r="D254" t="s">
        <v>60</v>
      </c>
      <c r="E254" s="98">
        <v>10000</v>
      </c>
    </row>
    <row r="255" spans="1:5" ht="12.75">
      <c r="A255" s="25" t="s">
        <v>78</v>
      </c>
      <c r="B255" s="32"/>
      <c r="C255" s="14"/>
      <c r="D255" s="41" t="s">
        <v>192</v>
      </c>
      <c r="E255" s="101">
        <f>E256</f>
        <v>194000</v>
      </c>
    </row>
    <row r="256" spans="1:5" ht="12" customHeight="1">
      <c r="A256" s="32"/>
      <c r="B256" s="55" t="s">
        <v>258</v>
      </c>
      <c r="C256" s="59"/>
      <c r="D256" s="58" t="s">
        <v>259</v>
      </c>
      <c r="E256" s="103">
        <f>SUM(E257:E266)</f>
        <v>194000</v>
      </c>
    </row>
    <row r="257" spans="1:5" ht="12" customHeight="1">
      <c r="A257" s="32"/>
      <c r="B257" s="33"/>
      <c r="C257" s="6">
        <v>4110</v>
      </c>
      <c r="D257" t="s">
        <v>54</v>
      </c>
      <c r="E257" s="98">
        <v>2000</v>
      </c>
    </row>
    <row r="258" spans="1:5" ht="12" customHeight="1">
      <c r="A258" s="32"/>
      <c r="B258" s="33"/>
      <c r="C258" s="6">
        <v>4120</v>
      </c>
      <c r="D258" t="s">
        <v>545</v>
      </c>
      <c r="E258" s="98">
        <v>500</v>
      </c>
    </row>
    <row r="259" spans="1:5" ht="12" customHeight="1">
      <c r="A259" s="32"/>
      <c r="B259" s="33"/>
      <c r="C259" s="3">
        <v>4170</v>
      </c>
      <c r="D259" s="49" t="s">
        <v>248</v>
      </c>
      <c r="E259" s="98">
        <v>10000</v>
      </c>
    </row>
    <row r="260" spans="1:5" ht="12" customHeight="1">
      <c r="A260" s="32"/>
      <c r="B260" s="33"/>
      <c r="C260" s="6">
        <v>4190</v>
      </c>
      <c r="D260" t="s">
        <v>448</v>
      </c>
      <c r="E260" s="98">
        <v>2000</v>
      </c>
    </row>
    <row r="261" spans="1:5" ht="12.75">
      <c r="A261" s="33"/>
      <c r="B261" s="33"/>
      <c r="C261" s="6">
        <v>4210</v>
      </c>
      <c r="D261" t="s">
        <v>57</v>
      </c>
      <c r="E261" s="98">
        <v>15000</v>
      </c>
    </row>
    <row r="262" spans="1:5" ht="12.75">
      <c r="A262" s="33"/>
      <c r="B262" s="33"/>
      <c r="C262" s="6">
        <v>4220</v>
      </c>
      <c r="D262" t="s">
        <v>66</v>
      </c>
      <c r="E262" s="98">
        <v>2000</v>
      </c>
    </row>
    <row r="263" spans="1:5" ht="12.75">
      <c r="A263" s="33"/>
      <c r="B263" s="33"/>
      <c r="C263" s="6">
        <v>4300</v>
      </c>
      <c r="D263" t="s">
        <v>60</v>
      </c>
      <c r="E263" s="98">
        <v>150000</v>
      </c>
    </row>
    <row r="264" spans="1:5" ht="12.75">
      <c r="A264" s="33"/>
      <c r="B264" s="33"/>
      <c r="C264" s="6">
        <v>4360</v>
      </c>
      <c r="D264" t="s">
        <v>344</v>
      </c>
      <c r="E264" s="98">
        <v>8000</v>
      </c>
    </row>
    <row r="265" spans="1:6" s="5" customFormat="1" ht="12.75">
      <c r="A265" s="33"/>
      <c r="B265" s="33"/>
      <c r="C265" s="6">
        <v>4430</v>
      </c>
      <c r="D265" t="s">
        <v>260</v>
      </c>
      <c r="E265" s="98">
        <v>3500</v>
      </c>
      <c r="F265" s="76"/>
    </row>
    <row r="266" spans="1:6" s="5" customFormat="1" ht="12.75">
      <c r="A266" s="33"/>
      <c r="B266" s="33"/>
      <c r="C266" s="3">
        <v>4510</v>
      </c>
      <c r="D266" s="20" t="s">
        <v>257</v>
      </c>
      <c r="E266" s="98">
        <v>1000</v>
      </c>
      <c r="F266" s="76"/>
    </row>
    <row r="267" spans="1:6" s="5" customFormat="1" ht="12.75">
      <c r="A267" s="33"/>
      <c r="B267" s="33"/>
      <c r="C267" s="3"/>
      <c r="D267" s="20"/>
      <c r="E267" s="98"/>
      <c r="F267" s="76"/>
    </row>
    <row r="268" spans="1:5" ht="13.5" customHeight="1">
      <c r="A268" s="25" t="s">
        <v>79</v>
      </c>
      <c r="B268" s="32"/>
      <c r="C268" s="14"/>
      <c r="D268" s="41" t="s">
        <v>104</v>
      </c>
      <c r="E268" s="103">
        <f>E269</f>
        <v>3000</v>
      </c>
    </row>
    <row r="269" spans="1:5" ht="13.5" customHeight="1">
      <c r="A269" s="62"/>
      <c r="B269" s="61" t="s">
        <v>546</v>
      </c>
      <c r="C269" s="59"/>
      <c r="D269" s="58" t="s">
        <v>547</v>
      </c>
      <c r="E269" s="103">
        <f>SUM(E270:E270)</f>
        <v>3000</v>
      </c>
    </row>
    <row r="270" spans="1:5" ht="13.5" customHeight="1">
      <c r="A270" s="62"/>
      <c r="B270" s="20"/>
      <c r="C270" s="6">
        <v>4300</v>
      </c>
      <c r="D270" t="s">
        <v>60</v>
      </c>
      <c r="E270" s="98">
        <v>3000</v>
      </c>
    </row>
    <row r="271" spans="1:2" ht="13.5" customHeight="1">
      <c r="A271" s="62"/>
      <c r="B271" s="20"/>
    </row>
    <row r="272" spans="1:5" ht="13.5" customHeight="1">
      <c r="A272" s="32"/>
      <c r="B272" s="119"/>
      <c r="C272" s="120"/>
      <c r="D272" s="16"/>
      <c r="E272" s="110"/>
    </row>
    <row r="273" spans="1:5" ht="13.5" customHeight="1">
      <c r="A273" s="32"/>
      <c r="B273" s="119"/>
      <c r="C273" s="120"/>
      <c r="D273" s="16"/>
      <c r="E273" s="110"/>
    </row>
    <row r="274" spans="1:2" ht="13.5" customHeight="1">
      <c r="A274" s="62"/>
      <c r="B274" s="20"/>
    </row>
    <row r="275" spans="1:2" ht="13.5" customHeight="1">
      <c r="A275" s="33"/>
      <c r="B275" s="33"/>
    </row>
    <row r="276" spans="1:2" ht="13.5" customHeight="1">
      <c r="A276" s="33"/>
      <c r="B276" s="33"/>
    </row>
    <row r="277" spans="1:2" ht="13.5" customHeight="1">
      <c r="A277" s="33"/>
      <c r="B277" s="33"/>
    </row>
    <row r="278" spans="1:6" ht="13.5" customHeight="1">
      <c r="A278" s="24"/>
      <c r="B278" s="33"/>
      <c r="D278" s="17" t="s">
        <v>39</v>
      </c>
      <c r="E278" s="108" t="s">
        <v>283</v>
      </c>
      <c r="F278" s="112"/>
    </row>
    <row r="279" spans="1:6" ht="12.75">
      <c r="A279" s="24"/>
      <c r="B279" s="33"/>
      <c r="C279" s="3"/>
      <c r="D279" s="3" t="s">
        <v>191</v>
      </c>
      <c r="E279" s="76" t="s">
        <v>608</v>
      </c>
      <c r="F279" s="112"/>
    </row>
    <row r="280" spans="1:6" ht="12.75">
      <c r="A280" s="24"/>
      <c r="B280" s="33"/>
      <c r="C280" s="3"/>
      <c r="D280" s="3"/>
      <c r="E280" s="76" t="s">
        <v>189</v>
      </c>
      <c r="F280" s="112"/>
    </row>
    <row r="281" spans="1:6" s="58" customFormat="1" ht="12.75">
      <c r="A281" s="24"/>
      <c r="B281" s="33"/>
      <c r="C281" s="3"/>
      <c r="D281" s="3"/>
      <c r="E281" s="76" t="s">
        <v>609</v>
      </c>
      <c r="F281" s="112"/>
    </row>
    <row r="282" spans="1:6" ht="12.75">
      <c r="A282" s="30" t="s">
        <v>40</v>
      </c>
      <c r="B282" s="31" t="s">
        <v>41</v>
      </c>
      <c r="C282" s="1"/>
      <c r="D282" s="1" t="s">
        <v>42</v>
      </c>
      <c r="E282" s="99" t="s">
        <v>574</v>
      </c>
      <c r="F282" s="112"/>
    </row>
    <row r="283" spans="1:6" ht="12.75">
      <c r="A283" s="55" t="s">
        <v>383</v>
      </c>
      <c r="B283" s="55"/>
      <c r="C283" s="59"/>
      <c r="D283" s="57" t="s">
        <v>384</v>
      </c>
      <c r="E283" s="105">
        <f>E284</f>
        <v>1000</v>
      </c>
      <c r="F283" s="87"/>
    </row>
    <row r="284" spans="1:6" ht="12.75">
      <c r="A284" s="33"/>
      <c r="B284" s="55" t="s">
        <v>385</v>
      </c>
      <c r="C284" s="59"/>
      <c r="D284" s="57" t="s">
        <v>386</v>
      </c>
      <c r="E284" s="105">
        <f>E285</f>
        <v>1000</v>
      </c>
      <c r="F284" s="87"/>
    </row>
    <row r="285" spans="1:6" ht="12.75">
      <c r="A285" s="24"/>
      <c r="B285" s="33"/>
      <c r="C285" s="6">
        <v>2360</v>
      </c>
      <c r="D285" t="s">
        <v>362</v>
      </c>
      <c r="E285" s="106">
        <v>1000</v>
      </c>
      <c r="F285" s="87"/>
    </row>
    <row r="286" spans="1:6" ht="12.75">
      <c r="A286" s="24"/>
      <c r="B286" s="33"/>
      <c r="D286" t="s">
        <v>363</v>
      </c>
      <c r="E286" s="106"/>
      <c r="F286" s="87"/>
    </row>
    <row r="287" spans="1:6" ht="12.75">
      <c r="A287" s="24"/>
      <c r="B287" s="33"/>
      <c r="D287" t="s">
        <v>364</v>
      </c>
      <c r="E287" s="106"/>
      <c r="F287" s="87"/>
    </row>
    <row r="288" spans="1:6" ht="12.75">
      <c r="A288" s="24"/>
      <c r="B288" s="33"/>
      <c r="D288" t="s">
        <v>365</v>
      </c>
      <c r="E288" s="100"/>
      <c r="F288" s="87"/>
    </row>
    <row r="289" spans="1:6" ht="12.75">
      <c r="A289" s="24"/>
      <c r="B289" s="33"/>
      <c r="D289" t="s">
        <v>366</v>
      </c>
      <c r="E289" s="100"/>
      <c r="F289" s="87"/>
    </row>
    <row r="290" spans="1:6" ht="12.75">
      <c r="A290" s="24"/>
      <c r="B290" s="33"/>
      <c r="C290" s="3"/>
      <c r="D290" s="3"/>
      <c r="E290" s="100"/>
      <c r="F290" s="87"/>
    </row>
    <row r="291" spans="1:6" s="58" customFormat="1" ht="12.75">
      <c r="A291" s="121" t="s">
        <v>433</v>
      </c>
      <c r="B291" s="55"/>
      <c r="C291" s="56"/>
      <c r="D291" s="67" t="s">
        <v>434</v>
      </c>
      <c r="E291" s="105">
        <f>E292</f>
        <v>2000</v>
      </c>
      <c r="F291" s="122"/>
    </row>
    <row r="292" spans="1:6" ht="12.75">
      <c r="A292" s="24"/>
      <c r="B292" s="55" t="s">
        <v>435</v>
      </c>
      <c r="C292" s="56"/>
      <c r="D292" s="67" t="s">
        <v>436</v>
      </c>
      <c r="E292" s="105">
        <f>E293</f>
        <v>2000</v>
      </c>
      <c r="F292" s="87"/>
    </row>
    <row r="293" spans="1:6" ht="12.75">
      <c r="A293" s="24"/>
      <c r="B293" s="33"/>
      <c r="C293" s="6">
        <v>2360</v>
      </c>
      <c r="D293" t="s">
        <v>362</v>
      </c>
      <c r="E293" s="106">
        <v>2000</v>
      </c>
      <c r="F293" s="87"/>
    </row>
    <row r="294" spans="1:6" ht="12.75">
      <c r="A294" s="24"/>
      <c r="B294" s="33"/>
      <c r="D294" t="s">
        <v>363</v>
      </c>
      <c r="E294" s="100"/>
      <c r="F294" s="87"/>
    </row>
    <row r="295" spans="1:6" ht="12.75">
      <c r="A295" s="24"/>
      <c r="B295" s="33"/>
      <c r="D295" t="s">
        <v>364</v>
      </c>
      <c r="E295" s="100"/>
      <c r="F295" s="87"/>
    </row>
    <row r="296" spans="1:6" ht="12.75">
      <c r="A296" s="24"/>
      <c r="B296" s="33"/>
      <c r="D296" t="s">
        <v>365</v>
      </c>
      <c r="E296" s="100"/>
      <c r="F296" s="87"/>
    </row>
    <row r="297" spans="1:6" ht="12.75">
      <c r="A297" s="24"/>
      <c r="B297" s="33"/>
      <c r="D297" t="s">
        <v>366</v>
      </c>
      <c r="E297" s="100"/>
      <c r="F297" s="87"/>
    </row>
    <row r="298" spans="1:6" ht="12.75">
      <c r="A298" s="33"/>
      <c r="B298" s="33"/>
      <c r="E298" s="100"/>
      <c r="F298" s="87"/>
    </row>
    <row r="299" spans="1:6" ht="12.75">
      <c r="A299" s="32" t="s">
        <v>178</v>
      </c>
      <c r="B299" s="32"/>
      <c r="C299" s="14"/>
      <c r="D299" s="26" t="s">
        <v>15</v>
      </c>
      <c r="E299" s="109">
        <f>E307+E320+E315+E300+E303</f>
        <v>4857725</v>
      </c>
      <c r="F299" s="113"/>
    </row>
    <row r="300" spans="1:6" s="73" customFormat="1" ht="12.75">
      <c r="A300" s="119"/>
      <c r="B300" s="55" t="s">
        <v>486</v>
      </c>
      <c r="C300" s="56"/>
      <c r="D300" s="67" t="s">
        <v>2</v>
      </c>
      <c r="E300" s="105">
        <f>SUM(E301:E302)</f>
        <v>118925</v>
      </c>
      <c r="F300" s="132"/>
    </row>
    <row r="301" spans="1:6" ht="12.75">
      <c r="A301" s="32"/>
      <c r="B301" s="32"/>
      <c r="C301" s="63">
        <v>2540</v>
      </c>
      <c r="D301" s="66" t="s">
        <v>314</v>
      </c>
      <c r="E301" s="110">
        <v>118925</v>
      </c>
      <c r="F301" s="113"/>
    </row>
    <row r="302" spans="1:6" ht="12.75">
      <c r="A302" s="32"/>
      <c r="B302" s="32"/>
      <c r="C302" s="63"/>
      <c r="D302" s="66" t="s">
        <v>315</v>
      </c>
      <c r="E302" s="109"/>
      <c r="F302" s="113"/>
    </row>
    <row r="303" spans="1:6" ht="12.75">
      <c r="A303" s="32"/>
      <c r="B303" s="55" t="s">
        <v>541</v>
      </c>
      <c r="C303" s="56"/>
      <c r="D303" s="67" t="s">
        <v>542</v>
      </c>
      <c r="E303" s="105">
        <f>E304</f>
        <v>15000</v>
      </c>
      <c r="F303" s="113"/>
    </row>
    <row r="304" spans="1:6" ht="12.75">
      <c r="A304" s="32"/>
      <c r="B304" s="32"/>
      <c r="C304" s="9">
        <v>4330</v>
      </c>
      <c r="D304" s="2" t="s">
        <v>245</v>
      </c>
      <c r="E304" s="110">
        <v>15000</v>
      </c>
      <c r="F304" s="113"/>
    </row>
    <row r="305" spans="1:6" ht="12.75">
      <c r="A305" s="32"/>
      <c r="B305" s="32"/>
      <c r="D305" t="s">
        <v>246</v>
      </c>
      <c r="E305" s="109"/>
      <c r="F305" s="113"/>
    </row>
    <row r="306" spans="1:6" ht="12.75">
      <c r="A306" s="32"/>
      <c r="B306" s="32"/>
      <c r="C306" s="63"/>
      <c r="D306" s="66"/>
      <c r="E306" s="109"/>
      <c r="F306" s="113"/>
    </row>
    <row r="307" spans="1:6" ht="12.75">
      <c r="A307" s="62"/>
      <c r="B307" s="55" t="s">
        <v>358</v>
      </c>
      <c r="C307" s="56"/>
      <c r="D307" s="67" t="s">
        <v>355</v>
      </c>
      <c r="E307" s="105">
        <f>SUM(E308:E313)</f>
        <v>3308000</v>
      </c>
      <c r="F307" s="114"/>
    </row>
    <row r="308" spans="1:6" ht="12.75">
      <c r="A308" s="62"/>
      <c r="B308" s="62"/>
      <c r="C308" s="63">
        <v>2310</v>
      </c>
      <c r="D308" s="16" t="s">
        <v>519</v>
      </c>
      <c r="E308" s="107">
        <v>10000</v>
      </c>
      <c r="F308" s="114"/>
    </row>
    <row r="309" spans="1:6" ht="12.75">
      <c r="A309" s="62"/>
      <c r="B309" s="62"/>
      <c r="C309" s="63"/>
      <c r="D309" s="16" t="s">
        <v>374</v>
      </c>
      <c r="E309" s="107"/>
      <c r="F309" s="114"/>
    </row>
    <row r="310" spans="1:6" ht="12.75">
      <c r="A310" s="62"/>
      <c r="B310" s="62"/>
      <c r="C310" s="63"/>
      <c r="D310" s="16" t="s">
        <v>375</v>
      </c>
      <c r="E310" s="107"/>
      <c r="F310" s="114"/>
    </row>
    <row r="311" spans="1:6" ht="12.75">
      <c r="A311" s="32"/>
      <c r="B311" s="32"/>
      <c r="C311" s="63">
        <v>2540</v>
      </c>
      <c r="D311" s="66" t="s">
        <v>314</v>
      </c>
      <c r="E311" s="107">
        <v>3200000</v>
      </c>
      <c r="F311" s="113"/>
    </row>
    <row r="312" spans="1:6" ht="12.75">
      <c r="A312" s="32"/>
      <c r="B312" s="32"/>
      <c r="C312" s="63"/>
      <c r="D312" s="66" t="s">
        <v>315</v>
      </c>
      <c r="E312" s="109"/>
      <c r="F312" s="113"/>
    </row>
    <row r="313" spans="1:6" ht="12.75">
      <c r="A313" s="32"/>
      <c r="B313" s="32"/>
      <c r="C313" s="9">
        <v>4330</v>
      </c>
      <c r="D313" s="2" t="s">
        <v>245</v>
      </c>
      <c r="E313" s="110">
        <v>98000</v>
      </c>
      <c r="F313" s="113"/>
    </row>
    <row r="314" spans="1:6" s="2" customFormat="1" ht="12.75">
      <c r="A314" s="32"/>
      <c r="B314" s="32"/>
      <c r="C314" s="6"/>
      <c r="D314" t="s">
        <v>246</v>
      </c>
      <c r="E314" s="109"/>
      <c r="F314" s="113"/>
    </row>
    <row r="315" spans="1:6" ht="12.75">
      <c r="A315" s="62"/>
      <c r="B315" s="55" t="s">
        <v>425</v>
      </c>
      <c r="C315" s="56"/>
      <c r="D315" s="67" t="s">
        <v>426</v>
      </c>
      <c r="E315" s="105">
        <f>E319</f>
        <v>1400000</v>
      </c>
      <c r="F315" s="114"/>
    </row>
    <row r="316" spans="1:6" ht="12.75">
      <c r="A316" s="62"/>
      <c r="B316" s="62"/>
      <c r="C316" s="63"/>
      <c r="D316" s="16" t="s">
        <v>427</v>
      </c>
      <c r="E316" s="107"/>
      <c r="F316" s="114"/>
    </row>
    <row r="317" spans="1:6" ht="12.75">
      <c r="A317" s="62"/>
      <c r="B317" s="62"/>
      <c r="C317" s="63"/>
      <c r="D317" s="16" t="s">
        <v>428</v>
      </c>
      <c r="E317" s="107"/>
      <c r="F317" s="114"/>
    </row>
    <row r="318" spans="1:6" ht="12.75">
      <c r="A318" s="62"/>
      <c r="B318" s="62"/>
      <c r="C318" s="63"/>
      <c r="D318" s="16" t="s">
        <v>429</v>
      </c>
      <c r="E318" s="107"/>
      <c r="F318" s="114"/>
    </row>
    <row r="319" spans="1:6" ht="12.75">
      <c r="A319" s="62"/>
      <c r="B319" s="62"/>
      <c r="C319" s="63">
        <v>2540</v>
      </c>
      <c r="D319" s="66" t="s">
        <v>314</v>
      </c>
      <c r="E319" s="107">
        <v>1400000</v>
      </c>
      <c r="F319" s="114"/>
    </row>
    <row r="320" spans="1:6" ht="12.75">
      <c r="A320" s="33"/>
      <c r="B320" s="55" t="s">
        <v>227</v>
      </c>
      <c r="C320" s="56"/>
      <c r="D320" s="67" t="s">
        <v>1</v>
      </c>
      <c r="E320" s="105">
        <f>SUM(E321:E331)</f>
        <v>15800</v>
      </c>
      <c r="F320" s="87"/>
    </row>
    <row r="321" spans="1:6" ht="12.75">
      <c r="A321" s="33"/>
      <c r="B321" s="33"/>
      <c r="C321" s="6">
        <v>2360</v>
      </c>
      <c r="D321" t="s">
        <v>362</v>
      </c>
      <c r="E321" s="106">
        <v>5000</v>
      </c>
      <c r="F321" s="87"/>
    </row>
    <row r="322" spans="1:6" ht="12.75">
      <c r="A322" s="33"/>
      <c r="B322" s="33"/>
      <c r="D322" t="s">
        <v>363</v>
      </c>
      <c r="E322" s="106"/>
      <c r="F322" s="87"/>
    </row>
    <row r="323" spans="1:6" ht="12.75">
      <c r="A323" s="33"/>
      <c r="B323" s="33"/>
      <c r="D323" t="s">
        <v>364</v>
      </c>
      <c r="E323" s="106"/>
      <c r="F323" s="87"/>
    </row>
    <row r="324" spans="1:6" ht="12.75">
      <c r="A324" s="33"/>
      <c r="B324" s="33"/>
      <c r="D324" t="s">
        <v>365</v>
      </c>
      <c r="E324" s="106"/>
      <c r="F324" s="87"/>
    </row>
    <row r="325" spans="1:6" ht="12.75">
      <c r="A325" s="33"/>
      <c r="B325" s="33"/>
      <c r="D325" t="s">
        <v>366</v>
      </c>
      <c r="E325" s="106"/>
      <c r="F325" s="87"/>
    </row>
    <row r="326" spans="1:6" ht="12.75">
      <c r="A326" s="33"/>
      <c r="B326" s="33"/>
      <c r="C326" s="6">
        <v>4110</v>
      </c>
      <c r="D326" t="s">
        <v>54</v>
      </c>
      <c r="E326" s="106">
        <v>300</v>
      </c>
      <c r="F326" s="87"/>
    </row>
    <row r="327" spans="1:6" ht="12.75">
      <c r="A327" s="33"/>
      <c r="B327" s="33"/>
      <c r="C327" s="6">
        <v>4170</v>
      </c>
      <c r="D327" t="s">
        <v>248</v>
      </c>
      <c r="E327" s="106">
        <v>2500</v>
      </c>
      <c r="F327" s="87"/>
    </row>
    <row r="328" spans="1:6" ht="12.75">
      <c r="A328" s="33"/>
      <c r="B328" s="33"/>
      <c r="C328" s="6">
        <v>4190</v>
      </c>
      <c r="D328" t="s">
        <v>448</v>
      </c>
      <c r="E328" s="106">
        <v>3000</v>
      </c>
      <c r="F328" s="87"/>
    </row>
    <row r="329" spans="1:6" ht="12.75">
      <c r="A329" s="33"/>
      <c r="B329" s="33"/>
      <c r="C329" s="6">
        <v>4210</v>
      </c>
      <c r="D329" s="2" t="s">
        <v>57</v>
      </c>
      <c r="E329" s="106">
        <v>2500</v>
      </c>
      <c r="F329" s="87"/>
    </row>
    <row r="330" spans="1:6" ht="12.75">
      <c r="A330" s="33"/>
      <c r="B330" s="33"/>
      <c r="C330" s="6">
        <v>4220</v>
      </c>
      <c r="D330" t="s">
        <v>66</v>
      </c>
      <c r="E330" s="106">
        <v>1000</v>
      </c>
      <c r="F330" s="87"/>
    </row>
    <row r="331" spans="1:6" ht="13.5" customHeight="1">
      <c r="A331" s="33"/>
      <c r="B331" s="33"/>
      <c r="C331" s="3">
        <v>4300</v>
      </c>
      <c r="D331" s="15" t="s">
        <v>60</v>
      </c>
      <c r="E331" s="106">
        <v>1500</v>
      </c>
      <c r="F331" s="87"/>
    </row>
    <row r="332" spans="1:6" ht="12.75">
      <c r="A332" s="33"/>
      <c r="B332" s="33"/>
      <c r="C332" s="3"/>
      <c r="D332" s="15"/>
      <c r="E332" s="106"/>
      <c r="F332" s="87"/>
    </row>
    <row r="333" spans="1:6" ht="12.75">
      <c r="A333" s="32" t="s">
        <v>161</v>
      </c>
      <c r="B333" s="32"/>
      <c r="C333" s="7"/>
      <c r="D333" s="5" t="s">
        <v>35</v>
      </c>
      <c r="E333" s="101">
        <f>E342+E355+E334</f>
        <v>337500</v>
      </c>
      <c r="F333" s="76">
        <f>E299+E333+E403+E416+E449+E366+E393+E291+E385+E283</f>
        <v>8919655</v>
      </c>
    </row>
    <row r="334" spans="1:6" ht="12.75">
      <c r="A334" s="43"/>
      <c r="B334" s="55" t="s">
        <v>263</v>
      </c>
      <c r="C334" s="59"/>
      <c r="D334" s="58" t="s">
        <v>264</v>
      </c>
      <c r="E334" s="103">
        <f>SUM(E335:E341)</f>
        <v>21000</v>
      </c>
      <c r="F334" s="94"/>
    </row>
    <row r="335" spans="1:6" ht="12.75">
      <c r="A335" s="43"/>
      <c r="B335" s="43"/>
      <c r="C335" s="6">
        <v>2360</v>
      </c>
      <c r="D335" t="s">
        <v>362</v>
      </c>
      <c r="E335" s="102">
        <v>15000</v>
      </c>
      <c r="F335" s="94"/>
    </row>
    <row r="336" spans="1:6" ht="12.75">
      <c r="A336" s="43"/>
      <c r="B336" s="43"/>
      <c r="D336" t="s">
        <v>363</v>
      </c>
      <c r="E336" s="102"/>
      <c r="F336" s="94"/>
    </row>
    <row r="337" spans="1:6" ht="12.75">
      <c r="A337" s="43"/>
      <c r="B337" s="43"/>
      <c r="D337" t="s">
        <v>364</v>
      </c>
      <c r="E337" s="102"/>
      <c r="F337" s="94"/>
    </row>
    <row r="338" spans="1:6" ht="12.75">
      <c r="A338" s="43"/>
      <c r="B338" s="43"/>
      <c r="D338" t="s">
        <v>365</v>
      </c>
      <c r="E338" s="102"/>
      <c r="F338" s="94"/>
    </row>
    <row r="339" spans="1:6" ht="12.75">
      <c r="A339" s="43"/>
      <c r="B339" s="43"/>
      <c r="D339" t="s">
        <v>366</v>
      </c>
      <c r="E339" s="102"/>
      <c r="F339" s="94"/>
    </row>
    <row r="340" spans="1:6" ht="12.75">
      <c r="A340" s="43"/>
      <c r="B340" s="43"/>
      <c r="C340" s="6">
        <v>4210</v>
      </c>
      <c r="D340" s="2" t="s">
        <v>57</v>
      </c>
      <c r="E340" s="102">
        <v>4000</v>
      </c>
      <c r="F340" s="94"/>
    </row>
    <row r="341" spans="1:6" ht="12.75">
      <c r="A341" s="43"/>
      <c r="B341" s="43"/>
      <c r="C341" s="3">
        <v>4300</v>
      </c>
      <c r="D341" s="15" t="s">
        <v>60</v>
      </c>
      <c r="E341" s="102">
        <v>2000</v>
      </c>
      <c r="F341" s="94"/>
    </row>
    <row r="342" spans="1:5" ht="12.75">
      <c r="A342" s="33"/>
      <c r="B342" s="55" t="s">
        <v>150</v>
      </c>
      <c r="C342" s="59"/>
      <c r="D342" s="58" t="s">
        <v>36</v>
      </c>
      <c r="E342" s="103">
        <f>SUM(E343:E354)</f>
        <v>257300</v>
      </c>
    </row>
    <row r="343" spans="1:6" ht="12.75">
      <c r="A343" s="33"/>
      <c r="B343" s="33"/>
      <c r="C343" s="6">
        <v>2360</v>
      </c>
      <c r="D343" t="s">
        <v>362</v>
      </c>
      <c r="E343" s="98">
        <v>180000</v>
      </c>
      <c r="F343"/>
    </row>
    <row r="344" spans="1:6" ht="12.75">
      <c r="A344" s="33"/>
      <c r="B344" s="33"/>
      <c r="D344" t="s">
        <v>363</v>
      </c>
      <c r="F344"/>
    </row>
    <row r="345" spans="1:6" ht="12.75">
      <c r="A345" s="33"/>
      <c r="B345" s="33"/>
      <c r="D345" t="s">
        <v>364</v>
      </c>
      <c r="F345"/>
    </row>
    <row r="346" spans="1:6" ht="12.75">
      <c r="A346" s="33"/>
      <c r="B346" s="33"/>
      <c r="D346" t="s">
        <v>365</v>
      </c>
      <c r="F346"/>
    </row>
    <row r="347" spans="1:6" ht="12.75">
      <c r="A347" s="33"/>
      <c r="B347" s="33"/>
      <c r="D347" t="s">
        <v>366</v>
      </c>
      <c r="F347"/>
    </row>
    <row r="348" spans="1:6" ht="12.75">
      <c r="A348" s="33"/>
      <c r="B348" s="33"/>
      <c r="C348" s="6">
        <v>4110</v>
      </c>
      <c r="D348" t="s">
        <v>54</v>
      </c>
      <c r="F348"/>
    </row>
    <row r="349" spans="1:6" ht="12.75">
      <c r="A349" s="33"/>
      <c r="B349" s="33"/>
      <c r="C349" s="6">
        <v>4120</v>
      </c>
      <c r="D349" t="s">
        <v>545</v>
      </c>
      <c r="F349"/>
    </row>
    <row r="350" spans="1:6" ht="12.75">
      <c r="A350" s="33"/>
      <c r="B350" s="33"/>
      <c r="C350" s="6">
        <v>4170</v>
      </c>
      <c r="D350" t="s">
        <v>248</v>
      </c>
      <c r="E350" s="98">
        <v>44000</v>
      </c>
      <c r="F350"/>
    </row>
    <row r="351" spans="1:6" ht="12.75">
      <c r="A351" s="33"/>
      <c r="B351" s="33"/>
      <c r="C351" s="6">
        <v>4190</v>
      </c>
      <c r="D351" t="s">
        <v>448</v>
      </c>
      <c r="E351" s="98">
        <v>3300</v>
      </c>
      <c r="F351"/>
    </row>
    <row r="352" spans="1:6" ht="12.75">
      <c r="A352" s="33"/>
      <c r="B352" s="33"/>
      <c r="C352" s="6">
        <v>4220</v>
      </c>
      <c r="D352" t="s">
        <v>66</v>
      </c>
      <c r="E352" s="98">
        <v>2000</v>
      </c>
      <c r="F352"/>
    </row>
    <row r="353" spans="1:6" ht="12.75">
      <c r="A353" s="33"/>
      <c r="B353" s="33"/>
      <c r="C353" s="3">
        <v>4300</v>
      </c>
      <c r="D353" s="15" t="s">
        <v>60</v>
      </c>
      <c r="E353" s="98">
        <v>20000</v>
      </c>
      <c r="F353"/>
    </row>
    <row r="354" spans="1:6" ht="12.75">
      <c r="A354" s="33"/>
      <c r="B354" s="33"/>
      <c r="C354" s="3">
        <v>4610</v>
      </c>
      <c r="D354" s="16" t="s">
        <v>299</v>
      </c>
      <c r="E354" s="98">
        <v>8000</v>
      </c>
      <c r="F354"/>
    </row>
    <row r="355" spans="1:6" ht="12.75">
      <c r="A355" s="33"/>
      <c r="B355" s="55" t="s">
        <v>193</v>
      </c>
      <c r="C355" s="59"/>
      <c r="D355" s="58" t="s">
        <v>1</v>
      </c>
      <c r="E355" s="103">
        <f>SUM(E356:E364)</f>
        <v>59200</v>
      </c>
      <c r="F355"/>
    </row>
    <row r="356" spans="1:6" ht="12.75">
      <c r="A356" s="33"/>
      <c r="B356" s="33"/>
      <c r="C356" s="6">
        <v>2360</v>
      </c>
      <c r="D356" t="s">
        <v>362</v>
      </c>
      <c r="E356" s="98">
        <v>10000</v>
      </c>
      <c r="F356"/>
    </row>
    <row r="357" spans="1:6" ht="12.75">
      <c r="A357" s="33"/>
      <c r="B357" s="33"/>
      <c r="D357" t="s">
        <v>363</v>
      </c>
      <c r="F357"/>
    </row>
    <row r="358" spans="1:4" ht="12.75">
      <c r="A358" s="33"/>
      <c r="B358" s="33"/>
      <c r="D358" t="s">
        <v>364</v>
      </c>
    </row>
    <row r="359" spans="1:4" ht="12.75">
      <c r="A359" s="33"/>
      <c r="B359" s="33"/>
      <c r="D359" t="s">
        <v>365</v>
      </c>
    </row>
    <row r="360" spans="1:4" ht="12.75">
      <c r="A360" s="33"/>
      <c r="B360" s="33"/>
      <c r="D360" t="s">
        <v>366</v>
      </c>
    </row>
    <row r="361" spans="1:5" ht="12.75">
      <c r="A361" s="33"/>
      <c r="B361" s="33"/>
      <c r="C361" s="6">
        <v>4210</v>
      </c>
      <c r="D361" s="2" t="s">
        <v>57</v>
      </c>
      <c r="E361" s="98">
        <v>2000</v>
      </c>
    </row>
    <row r="362" spans="1:5" ht="12.75">
      <c r="A362" s="33"/>
      <c r="B362" s="33"/>
      <c r="C362" s="6">
        <v>4220</v>
      </c>
      <c r="D362" t="s">
        <v>66</v>
      </c>
      <c r="E362" s="98">
        <v>2000</v>
      </c>
    </row>
    <row r="363" spans="1:5" ht="12.75">
      <c r="A363" s="33"/>
      <c r="B363" s="33"/>
      <c r="C363" s="3">
        <v>4300</v>
      </c>
      <c r="D363" s="15" t="s">
        <v>60</v>
      </c>
      <c r="E363" s="98">
        <v>45000</v>
      </c>
    </row>
    <row r="364" spans="1:5" ht="12.75">
      <c r="A364" s="33"/>
      <c r="B364" s="33"/>
      <c r="C364" s="3">
        <v>4430</v>
      </c>
      <c r="D364" s="49" t="s">
        <v>231</v>
      </c>
      <c r="E364" s="98">
        <v>200</v>
      </c>
    </row>
    <row r="365" spans="1:4" ht="12.75">
      <c r="A365" s="33"/>
      <c r="B365" s="33"/>
      <c r="C365" s="3"/>
      <c r="D365" s="49"/>
    </row>
    <row r="366" spans="1:6" ht="12.75">
      <c r="A366" s="32" t="s">
        <v>223</v>
      </c>
      <c r="B366" s="32"/>
      <c r="C366" s="14"/>
      <c r="D366" s="41" t="s">
        <v>219</v>
      </c>
      <c r="E366" s="101">
        <f>E373+E367</f>
        <v>53600</v>
      </c>
      <c r="F366" s="91"/>
    </row>
    <row r="367" spans="1:6" s="73" customFormat="1" ht="12.75">
      <c r="A367" s="119"/>
      <c r="B367" s="55" t="s">
        <v>445</v>
      </c>
      <c r="C367" s="56"/>
      <c r="D367" s="69" t="s">
        <v>446</v>
      </c>
      <c r="E367" s="103">
        <f>E368</f>
        <v>2000</v>
      </c>
      <c r="F367" s="115"/>
    </row>
    <row r="368" spans="1:6" s="73" customFormat="1" ht="12.75">
      <c r="A368" s="119"/>
      <c r="B368" s="119"/>
      <c r="C368" s="6">
        <v>2360</v>
      </c>
      <c r="D368" t="s">
        <v>362</v>
      </c>
      <c r="E368" s="111">
        <v>2000</v>
      </c>
      <c r="F368" s="115"/>
    </row>
    <row r="369" spans="1:6" s="73" customFormat="1" ht="12.75">
      <c r="A369" s="119"/>
      <c r="B369" s="119"/>
      <c r="C369" s="6"/>
      <c r="D369" t="s">
        <v>363</v>
      </c>
      <c r="E369" s="111"/>
      <c r="F369" s="115"/>
    </row>
    <row r="370" spans="1:6" ht="12.75">
      <c r="A370" s="32"/>
      <c r="B370" s="32"/>
      <c r="D370" t="s">
        <v>364</v>
      </c>
      <c r="E370" s="101"/>
      <c r="F370" s="91"/>
    </row>
    <row r="371" spans="1:6" ht="12.75">
      <c r="A371" s="32"/>
      <c r="B371" s="32"/>
      <c r="D371" t="s">
        <v>365</v>
      </c>
      <c r="E371" s="101"/>
      <c r="F371" s="91"/>
    </row>
    <row r="372" spans="1:6" ht="12.75">
      <c r="A372" s="32"/>
      <c r="B372" s="32"/>
      <c r="D372" t="s">
        <v>366</v>
      </c>
      <c r="E372" s="101"/>
      <c r="F372" s="91"/>
    </row>
    <row r="373" spans="1:5" ht="12.75">
      <c r="A373" s="33"/>
      <c r="B373" s="55" t="s">
        <v>265</v>
      </c>
      <c r="C373" s="56"/>
      <c r="D373" s="57" t="s">
        <v>1</v>
      </c>
      <c r="E373" s="103">
        <f>SUM(E374:E383)</f>
        <v>51600</v>
      </c>
    </row>
    <row r="374" spans="1:5" ht="12.75">
      <c r="A374" s="33"/>
      <c r="B374" s="33"/>
      <c r="C374" s="6">
        <v>2360</v>
      </c>
      <c r="D374" t="s">
        <v>362</v>
      </c>
      <c r="E374" s="98">
        <v>40000</v>
      </c>
    </row>
    <row r="375" spans="1:4" ht="12.75">
      <c r="A375" s="33"/>
      <c r="B375" s="33"/>
      <c r="D375" t="s">
        <v>363</v>
      </c>
    </row>
    <row r="376" spans="1:4" ht="12.75">
      <c r="A376" s="33"/>
      <c r="B376" s="33"/>
      <c r="D376" t="s">
        <v>364</v>
      </c>
    </row>
    <row r="377" spans="1:4" ht="12.75">
      <c r="A377" s="33"/>
      <c r="B377" s="33"/>
      <c r="D377" t="s">
        <v>365</v>
      </c>
    </row>
    <row r="378" spans="1:4" ht="12.75">
      <c r="A378" s="33"/>
      <c r="B378" s="33"/>
      <c r="D378" t="s">
        <v>366</v>
      </c>
    </row>
    <row r="379" spans="1:5" ht="12.75">
      <c r="A379" s="33"/>
      <c r="B379" s="33"/>
      <c r="C379" s="6">
        <v>4170</v>
      </c>
      <c r="D379" t="s">
        <v>248</v>
      </c>
      <c r="E379" s="98">
        <v>1000</v>
      </c>
    </row>
    <row r="380" spans="1:5" ht="12.75">
      <c r="A380" s="33"/>
      <c r="B380" s="33"/>
      <c r="C380" s="6">
        <v>4190</v>
      </c>
      <c r="D380" t="s">
        <v>448</v>
      </c>
      <c r="E380" s="98">
        <v>2000</v>
      </c>
    </row>
    <row r="381" spans="1:5" ht="12.75">
      <c r="A381" s="33"/>
      <c r="B381" s="33"/>
      <c r="C381" s="6">
        <v>4210</v>
      </c>
      <c r="D381" s="2" t="s">
        <v>57</v>
      </c>
      <c r="E381" s="98">
        <v>4000</v>
      </c>
    </row>
    <row r="382" spans="1:5" ht="12.75">
      <c r="A382" s="33"/>
      <c r="B382" s="33"/>
      <c r="C382" s="6">
        <v>4220</v>
      </c>
      <c r="D382" s="2" t="s">
        <v>66</v>
      </c>
      <c r="E382" s="98">
        <v>1000</v>
      </c>
    </row>
    <row r="383" spans="1:5" ht="12.75">
      <c r="A383" s="33"/>
      <c r="B383" s="33"/>
      <c r="C383" s="3">
        <v>4300</v>
      </c>
      <c r="D383" s="15" t="s">
        <v>60</v>
      </c>
      <c r="E383" s="98">
        <v>3600</v>
      </c>
    </row>
    <row r="384" spans="1:4" ht="12.75">
      <c r="A384" s="33"/>
      <c r="B384" s="33"/>
      <c r="C384" s="3"/>
      <c r="D384" s="49"/>
    </row>
    <row r="385" spans="1:6" s="58" customFormat="1" ht="12.75">
      <c r="A385" s="55" t="s">
        <v>502</v>
      </c>
      <c r="B385" s="55"/>
      <c r="C385" s="56"/>
      <c r="D385" s="57" t="s">
        <v>485</v>
      </c>
      <c r="E385" s="103">
        <f>E386</f>
        <v>1000</v>
      </c>
      <c r="F385" s="93"/>
    </row>
    <row r="386" spans="1:5" ht="12.75">
      <c r="A386" s="33"/>
      <c r="B386" s="55" t="s">
        <v>465</v>
      </c>
      <c r="C386" s="56"/>
      <c r="D386" s="57" t="s">
        <v>1</v>
      </c>
      <c r="E386" s="103">
        <f>E387</f>
        <v>1000</v>
      </c>
    </row>
    <row r="387" spans="1:5" ht="12.75">
      <c r="A387" s="33"/>
      <c r="B387" s="33"/>
      <c r="C387" s="6">
        <v>2360</v>
      </c>
      <c r="D387" t="s">
        <v>362</v>
      </c>
      <c r="E387" s="98">
        <v>1000</v>
      </c>
    </row>
    <row r="388" spans="1:4" ht="12.75">
      <c r="A388" s="33"/>
      <c r="B388" s="33"/>
      <c r="D388" t="s">
        <v>363</v>
      </c>
    </row>
    <row r="389" spans="1:4" ht="12.75">
      <c r="A389" s="33"/>
      <c r="B389" s="33"/>
      <c r="D389" t="s">
        <v>364</v>
      </c>
    </row>
    <row r="390" spans="1:4" ht="12.75">
      <c r="A390" s="33"/>
      <c r="B390" s="33"/>
      <c r="D390" t="s">
        <v>365</v>
      </c>
    </row>
    <row r="391" spans="1:4" ht="12.75">
      <c r="A391" s="33"/>
      <c r="B391" s="33"/>
      <c r="D391" t="s">
        <v>366</v>
      </c>
    </row>
    <row r="392" spans="1:2" ht="12.75">
      <c r="A392" s="33"/>
      <c r="B392" s="33"/>
    </row>
    <row r="393" spans="1:6" ht="12.75">
      <c r="A393" s="55" t="s">
        <v>463</v>
      </c>
      <c r="B393" s="55"/>
      <c r="C393" s="59"/>
      <c r="D393" s="58" t="s">
        <v>464</v>
      </c>
      <c r="E393" s="103">
        <f>E397+E394</f>
        <v>218500</v>
      </c>
      <c r="F393" s="93"/>
    </row>
    <row r="394" spans="1:6" ht="12.75">
      <c r="A394" s="55"/>
      <c r="B394" s="55" t="s">
        <v>472</v>
      </c>
      <c r="C394" s="59"/>
      <c r="D394" s="58" t="s">
        <v>473</v>
      </c>
      <c r="E394" s="103">
        <f>E395</f>
        <v>1000</v>
      </c>
      <c r="F394" s="93"/>
    </row>
    <row r="395" spans="1:6" ht="12.75">
      <c r="A395" s="55"/>
      <c r="B395" s="55"/>
      <c r="C395" s="3">
        <v>4300</v>
      </c>
      <c r="D395" s="15" t="s">
        <v>60</v>
      </c>
      <c r="E395" s="111">
        <v>1000</v>
      </c>
      <c r="F395" s="93"/>
    </row>
    <row r="396" spans="1:6" ht="12.75">
      <c r="A396" s="55"/>
      <c r="B396" s="55"/>
      <c r="C396" s="3"/>
      <c r="D396" s="15"/>
      <c r="E396" s="111"/>
      <c r="F396" s="93"/>
    </row>
    <row r="397" spans="1:5" ht="12.75">
      <c r="A397" s="33"/>
      <c r="B397" s="55" t="s">
        <v>543</v>
      </c>
      <c r="C397" s="59"/>
      <c r="D397" s="58" t="s">
        <v>544</v>
      </c>
      <c r="E397" s="103">
        <f>SUM(E398:E401)</f>
        <v>217500</v>
      </c>
    </row>
    <row r="398" spans="1:5" ht="12.75">
      <c r="A398" s="33"/>
      <c r="B398" s="33"/>
      <c r="C398" s="6">
        <v>2830</v>
      </c>
      <c r="D398" t="s">
        <v>177</v>
      </c>
      <c r="E398" s="98">
        <v>217500</v>
      </c>
    </row>
    <row r="399" spans="1:4" ht="12.75">
      <c r="A399" s="33"/>
      <c r="B399" s="33"/>
      <c r="D399" t="s">
        <v>188</v>
      </c>
    </row>
    <row r="400" spans="1:4" ht="12.75">
      <c r="A400" s="33"/>
      <c r="B400" s="33"/>
      <c r="D400" t="s">
        <v>288</v>
      </c>
    </row>
    <row r="401" spans="1:6" ht="12.75">
      <c r="A401" s="33"/>
      <c r="B401" s="33"/>
      <c r="D401" t="s">
        <v>287</v>
      </c>
      <c r="F401"/>
    </row>
    <row r="402" spans="1:6" ht="12.75">
      <c r="A402" s="33"/>
      <c r="B402" s="33"/>
      <c r="F402"/>
    </row>
    <row r="403" spans="1:6" ht="12.75">
      <c r="A403" s="7">
        <v>854</v>
      </c>
      <c r="B403" s="7"/>
      <c r="C403" s="7"/>
      <c r="D403" s="5" t="s">
        <v>64</v>
      </c>
      <c r="E403" s="101">
        <f>E404+E409+E406</f>
        <v>409180</v>
      </c>
      <c r="F403"/>
    </row>
    <row r="404" spans="1:6" ht="12.75">
      <c r="A404" s="7"/>
      <c r="B404" s="55" t="s">
        <v>466</v>
      </c>
      <c r="C404" s="56"/>
      <c r="D404" s="57" t="s">
        <v>467</v>
      </c>
      <c r="E404" s="103">
        <f>E405</f>
        <v>143980</v>
      </c>
      <c r="F404"/>
    </row>
    <row r="405" spans="1:6" ht="12.75">
      <c r="A405" s="7"/>
      <c r="B405" s="33"/>
      <c r="C405" s="63">
        <v>2540</v>
      </c>
      <c r="D405" s="66" t="s">
        <v>314</v>
      </c>
      <c r="E405" s="98">
        <v>143980</v>
      </c>
      <c r="F405"/>
    </row>
    <row r="406" spans="1:6" ht="12.75">
      <c r="A406" s="7"/>
      <c r="B406" s="55" t="s">
        <v>551</v>
      </c>
      <c r="C406" s="56"/>
      <c r="D406" s="67" t="s">
        <v>552</v>
      </c>
      <c r="E406" s="103">
        <f>E408</f>
        <v>138200</v>
      </c>
      <c r="F406"/>
    </row>
    <row r="407" spans="1:6" ht="12.75">
      <c r="A407" s="7"/>
      <c r="B407" s="33"/>
      <c r="C407" s="63"/>
      <c r="D407" s="16" t="s">
        <v>553</v>
      </c>
      <c r="F407"/>
    </row>
    <row r="408" spans="1:6" ht="12.75">
      <c r="A408" s="7"/>
      <c r="B408" s="33"/>
      <c r="C408" s="6">
        <v>3240</v>
      </c>
      <c r="D408" t="s">
        <v>247</v>
      </c>
      <c r="E408" s="98">
        <v>138200</v>
      </c>
      <c r="F408"/>
    </row>
    <row r="409" spans="1:6" ht="12.75">
      <c r="A409" s="7"/>
      <c r="B409" s="59">
        <v>85495</v>
      </c>
      <c r="C409" s="59"/>
      <c r="D409" s="58" t="s">
        <v>487</v>
      </c>
      <c r="E409" s="105">
        <f>E410</f>
        <v>127000</v>
      </c>
      <c r="F409"/>
    </row>
    <row r="410" spans="1:6" ht="12.75">
      <c r="A410" s="7"/>
      <c r="B410" s="7"/>
      <c r="C410" s="6">
        <v>2360</v>
      </c>
      <c r="D410" t="s">
        <v>362</v>
      </c>
      <c r="E410" s="106">
        <v>127000</v>
      </c>
      <c r="F410"/>
    </row>
    <row r="411" spans="1:6" ht="12.75">
      <c r="A411" s="7"/>
      <c r="B411" s="7"/>
      <c r="D411" t="s">
        <v>363</v>
      </c>
      <c r="E411" s="105"/>
      <c r="F411"/>
    </row>
    <row r="412" spans="1:6" ht="12.75">
      <c r="A412" s="7"/>
      <c r="B412" s="7"/>
      <c r="D412" t="s">
        <v>364</v>
      </c>
      <c r="E412" s="106"/>
      <c r="F412"/>
    </row>
    <row r="413" spans="1:6" ht="12.75">
      <c r="A413" s="7"/>
      <c r="B413" s="7"/>
      <c r="D413" t="s">
        <v>365</v>
      </c>
      <c r="E413" s="106"/>
      <c r="F413"/>
    </row>
    <row r="414" spans="1:6" ht="12.75">
      <c r="A414" s="7"/>
      <c r="B414" s="7"/>
      <c r="D414" t="s">
        <v>366</v>
      </c>
      <c r="E414" s="106"/>
      <c r="F414"/>
    </row>
    <row r="415" spans="1:6" ht="12.75">
      <c r="A415" s="7"/>
      <c r="B415" s="7"/>
      <c r="E415" s="106"/>
      <c r="F415"/>
    </row>
    <row r="416" spans="1:6" ht="12.75">
      <c r="A416" s="25" t="s">
        <v>80</v>
      </c>
      <c r="B416" s="32"/>
      <c r="C416" s="14"/>
      <c r="D416" s="41" t="s">
        <v>70</v>
      </c>
      <c r="E416" s="101">
        <f>E417+E434+E440+E445</f>
        <v>2866600</v>
      </c>
      <c r="F416"/>
    </row>
    <row r="417" spans="1:5" ht="12.75">
      <c r="A417" s="24"/>
      <c r="B417" s="55" t="s">
        <v>253</v>
      </c>
      <c r="C417" s="56"/>
      <c r="D417" s="69" t="s">
        <v>254</v>
      </c>
      <c r="E417" s="103">
        <f>SUM(E418:E433)</f>
        <v>79200</v>
      </c>
    </row>
    <row r="418" spans="1:6" ht="12.75">
      <c r="A418" s="24"/>
      <c r="B418" s="33"/>
      <c r="C418" s="6">
        <v>2360</v>
      </c>
      <c r="D418" t="s">
        <v>362</v>
      </c>
      <c r="E418" s="98">
        <v>30000</v>
      </c>
      <c r="F418"/>
    </row>
    <row r="419" spans="1:6" ht="12.75">
      <c r="A419" s="24"/>
      <c r="B419" s="33"/>
      <c r="D419" t="s">
        <v>363</v>
      </c>
      <c r="F419"/>
    </row>
    <row r="420" spans="1:6" ht="12.75">
      <c r="A420" s="24"/>
      <c r="B420" s="33"/>
      <c r="D420" t="s">
        <v>364</v>
      </c>
      <c r="F420"/>
    </row>
    <row r="421" spans="1:6" ht="12.75">
      <c r="A421" s="24"/>
      <c r="B421" s="33"/>
      <c r="D421" t="s">
        <v>365</v>
      </c>
      <c r="F421"/>
    </row>
    <row r="422" spans="1:6" ht="12.75">
      <c r="A422" s="24"/>
      <c r="B422" s="33"/>
      <c r="D422" t="s">
        <v>366</v>
      </c>
      <c r="F422"/>
    </row>
    <row r="423" spans="1:6" ht="12.75">
      <c r="A423" s="24"/>
      <c r="B423" s="33"/>
      <c r="C423" s="6">
        <v>3040</v>
      </c>
      <c r="D423" s="2" t="s">
        <v>307</v>
      </c>
      <c r="E423" s="98">
        <v>3000</v>
      </c>
      <c r="F423"/>
    </row>
    <row r="424" spans="1:6" ht="12.75">
      <c r="A424" s="24"/>
      <c r="B424" s="33"/>
      <c r="D424" s="2" t="s">
        <v>295</v>
      </c>
      <c r="F424"/>
    </row>
    <row r="425" spans="1:6" ht="12.75">
      <c r="A425" s="24"/>
      <c r="B425" s="33"/>
      <c r="C425" s="6">
        <v>4110</v>
      </c>
      <c r="D425" t="s">
        <v>54</v>
      </c>
      <c r="E425" s="98">
        <v>1000</v>
      </c>
      <c r="F425"/>
    </row>
    <row r="426" spans="1:6" ht="12.75">
      <c r="A426" s="24"/>
      <c r="B426" s="33"/>
      <c r="C426" s="6">
        <v>4120</v>
      </c>
      <c r="D426" t="s">
        <v>545</v>
      </c>
      <c r="E426" s="98">
        <v>200</v>
      </c>
      <c r="F426"/>
    </row>
    <row r="427" spans="1:6" ht="12.75">
      <c r="A427" s="24"/>
      <c r="B427" s="33"/>
      <c r="C427" s="6">
        <v>4170</v>
      </c>
      <c r="D427" t="s">
        <v>248</v>
      </c>
      <c r="E427" s="98">
        <v>5000</v>
      </c>
      <c r="F427"/>
    </row>
    <row r="428" spans="1:6" ht="12.75">
      <c r="A428" s="24"/>
      <c r="B428" s="33"/>
      <c r="C428" s="6">
        <v>4190</v>
      </c>
      <c r="D428" t="s">
        <v>448</v>
      </c>
      <c r="E428" s="98">
        <v>8000</v>
      </c>
      <c r="F428"/>
    </row>
    <row r="429" spans="1:6" ht="12.75">
      <c r="A429" s="24"/>
      <c r="B429" s="33"/>
      <c r="C429" s="6">
        <v>4210</v>
      </c>
      <c r="D429" s="2" t="s">
        <v>57</v>
      </c>
      <c r="E429" s="98">
        <v>5000</v>
      </c>
      <c r="F429"/>
    </row>
    <row r="430" spans="1:6" ht="12.75">
      <c r="A430" s="24"/>
      <c r="B430" s="33"/>
      <c r="C430" s="6">
        <v>4220</v>
      </c>
      <c r="D430" s="2" t="s">
        <v>66</v>
      </c>
      <c r="E430" s="98">
        <v>2000</v>
      </c>
      <c r="F430"/>
    </row>
    <row r="431" spans="1:6" ht="12.75">
      <c r="A431" s="24"/>
      <c r="B431" s="33"/>
      <c r="C431" s="3">
        <v>4260</v>
      </c>
      <c r="D431" s="15" t="s">
        <v>58</v>
      </c>
      <c r="E431" s="98">
        <v>1000</v>
      </c>
      <c r="F431"/>
    </row>
    <row r="432" spans="1:6" ht="12.75">
      <c r="A432" s="24"/>
      <c r="B432" s="33"/>
      <c r="C432" s="3">
        <v>4300</v>
      </c>
      <c r="D432" s="15" t="s">
        <v>60</v>
      </c>
      <c r="E432" s="98">
        <v>22000</v>
      </c>
      <c r="F432"/>
    </row>
    <row r="433" spans="1:6" ht="12.75">
      <c r="A433" s="24"/>
      <c r="B433" s="33"/>
      <c r="C433" s="3">
        <v>4430</v>
      </c>
      <c r="D433" s="49" t="s">
        <v>231</v>
      </c>
      <c r="E433" s="98">
        <v>2000</v>
      </c>
      <c r="F433"/>
    </row>
    <row r="434" spans="1:6" ht="12.75">
      <c r="A434" s="24"/>
      <c r="B434" s="6">
        <v>92109</v>
      </c>
      <c r="D434" t="s">
        <v>71</v>
      </c>
      <c r="E434" s="93">
        <f>SUM(E435:E437)</f>
        <v>990000</v>
      </c>
      <c r="F434"/>
    </row>
    <row r="435" spans="1:6" ht="12.75">
      <c r="A435" s="24"/>
      <c r="B435" s="6"/>
      <c r="C435" s="6">
        <v>2480</v>
      </c>
      <c r="D435" t="s">
        <v>275</v>
      </c>
      <c r="E435" s="76">
        <v>800000</v>
      </c>
      <c r="F435"/>
    </row>
    <row r="436" spans="1:6" ht="12.75">
      <c r="A436" s="24"/>
      <c r="B436" s="6"/>
      <c r="D436" t="s">
        <v>244</v>
      </c>
      <c r="E436" s="76"/>
      <c r="F436"/>
    </row>
    <row r="437" spans="1:6" ht="12.75">
      <c r="A437" s="24"/>
      <c r="B437" s="6"/>
      <c r="C437" s="6">
        <v>6220</v>
      </c>
      <c r="D437" t="s">
        <v>613</v>
      </c>
      <c r="E437" s="76">
        <v>190000</v>
      </c>
      <c r="F437"/>
    </row>
    <row r="438" spans="1:6" ht="12.75">
      <c r="A438" s="24"/>
      <c r="B438" s="6"/>
      <c r="D438" t="s">
        <v>615</v>
      </c>
      <c r="E438" s="76"/>
      <c r="F438"/>
    </row>
    <row r="439" spans="1:6" ht="12.75">
      <c r="A439" s="24"/>
      <c r="B439" s="6"/>
      <c r="D439" t="s">
        <v>614</v>
      </c>
      <c r="E439" s="76"/>
      <c r="F439"/>
    </row>
    <row r="440" spans="1:6" ht="12.75">
      <c r="A440" s="24"/>
      <c r="B440" s="6">
        <v>92116</v>
      </c>
      <c r="D440" t="s">
        <v>276</v>
      </c>
      <c r="E440" s="93">
        <f>SUM(E441:E444)</f>
        <v>897400</v>
      </c>
      <c r="F440"/>
    </row>
    <row r="441" spans="1:6" ht="12.75">
      <c r="A441" s="24"/>
      <c r="B441" s="6"/>
      <c r="C441" s="6">
        <v>2480</v>
      </c>
      <c r="D441" t="s">
        <v>275</v>
      </c>
      <c r="E441" s="76">
        <v>890000</v>
      </c>
      <c r="F441"/>
    </row>
    <row r="442" spans="1:6" ht="12.75">
      <c r="A442" s="24"/>
      <c r="B442" s="6"/>
      <c r="D442" t="s">
        <v>244</v>
      </c>
      <c r="E442" s="76"/>
      <c r="F442"/>
    </row>
    <row r="443" spans="1:6" ht="12.75">
      <c r="A443" s="24"/>
      <c r="B443" s="6"/>
      <c r="C443" s="6">
        <v>2800</v>
      </c>
      <c r="D443" t="s">
        <v>616</v>
      </c>
      <c r="E443" s="76">
        <v>7400</v>
      </c>
      <c r="F443"/>
    </row>
    <row r="444" spans="1:6" ht="12.75">
      <c r="A444" s="24"/>
      <c r="B444" s="6"/>
      <c r="D444" t="s">
        <v>567</v>
      </c>
      <c r="E444" s="76"/>
      <c r="F444"/>
    </row>
    <row r="445" spans="1:6" ht="12.75">
      <c r="A445" s="24"/>
      <c r="B445" s="6">
        <v>92118</v>
      </c>
      <c r="D445" t="s">
        <v>38</v>
      </c>
      <c r="E445" s="93">
        <f>SUM(E446)</f>
        <v>900000</v>
      </c>
      <c r="F445"/>
    </row>
    <row r="446" spans="1:6" ht="12.75">
      <c r="A446" s="24"/>
      <c r="B446" s="6"/>
      <c r="C446" s="6">
        <v>2480</v>
      </c>
      <c r="D446" t="s">
        <v>243</v>
      </c>
      <c r="E446" s="76">
        <v>900000</v>
      </c>
      <c r="F446"/>
    </row>
    <row r="447" spans="1:6" ht="12.75">
      <c r="A447" s="24"/>
      <c r="B447" s="6"/>
      <c r="D447" t="s">
        <v>244</v>
      </c>
      <c r="E447" s="76"/>
      <c r="F447"/>
    </row>
    <row r="448" spans="1:6" ht="12.75">
      <c r="A448" s="24"/>
      <c r="B448" s="33"/>
      <c r="C448" s="3"/>
      <c r="D448" s="49"/>
      <c r="F448"/>
    </row>
    <row r="449" spans="1:6" ht="12.75">
      <c r="A449" s="25" t="s">
        <v>81</v>
      </c>
      <c r="B449" s="32"/>
      <c r="C449" s="14"/>
      <c r="D449" s="41" t="s">
        <v>360</v>
      </c>
      <c r="E449" s="101">
        <f>E450</f>
        <v>172550</v>
      </c>
      <c r="F449"/>
    </row>
    <row r="450" spans="1:6" ht="12.75">
      <c r="A450" s="24"/>
      <c r="B450" s="55" t="s">
        <v>255</v>
      </c>
      <c r="C450" s="56"/>
      <c r="D450" s="69" t="s">
        <v>361</v>
      </c>
      <c r="E450" s="103">
        <f>SUM(E451:E466)</f>
        <v>172550</v>
      </c>
      <c r="F450"/>
    </row>
    <row r="451" spans="1:6" ht="12.75">
      <c r="A451" s="24"/>
      <c r="B451" s="33"/>
      <c r="C451" s="6">
        <v>2360</v>
      </c>
      <c r="D451" t="s">
        <v>362</v>
      </c>
      <c r="E451" s="98">
        <v>100000</v>
      </c>
      <c r="F451"/>
    </row>
    <row r="452" spans="1:6" ht="12.75">
      <c r="A452" s="24"/>
      <c r="B452" s="33"/>
      <c r="D452" t="s">
        <v>363</v>
      </c>
      <c r="F452"/>
    </row>
    <row r="453" spans="1:6" ht="12.75">
      <c r="A453" s="24"/>
      <c r="B453" s="33"/>
      <c r="D453" t="s">
        <v>364</v>
      </c>
      <c r="F453"/>
    </row>
    <row r="454" spans="1:6" ht="12.75">
      <c r="A454" s="24"/>
      <c r="B454" s="33"/>
      <c r="D454" t="s">
        <v>365</v>
      </c>
      <c r="F454"/>
    </row>
    <row r="455" spans="1:6" ht="12.75">
      <c r="A455" s="24"/>
      <c r="B455" s="33"/>
      <c r="D455" t="s">
        <v>366</v>
      </c>
      <c r="F455"/>
    </row>
    <row r="456" spans="1:6" ht="12.75">
      <c r="A456" s="24"/>
      <c r="B456" s="33"/>
      <c r="C456" s="6">
        <v>3030</v>
      </c>
      <c r="D456" t="s">
        <v>67</v>
      </c>
      <c r="E456" s="98">
        <v>5000</v>
      </c>
      <c r="F456"/>
    </row>
    <row r="457" spans="1:6" ht="12.75">
      <c r="A457" s="24"/>
      <c r="B457" s="33"/>
      <c r="C457" s="6">
        <v>3040</v>
      </c>
      <c r="D457" s="2" t="s">
        <v>307</v>
      </c>
      <c r="E457" s="98">
        <v>2000</v>
      </c>
      <c r="F457"/>
    </row>
    <row r="458" spans="1:6" ht="12.75">
      <c r="A458" s="24"/>
      <c r="B458" s="33"/>
      <c r="D458" s="2" t="s">
        <v>295</v>
      </c>
      <c r="F458"/>
    </row>
    <row r="459" spans="1:6" ht="12.75">
      <c r="A459" s="24"/>
      <c r="B459" s="33"/>
      <c r="C459" s="6">
        <v>4110</v>
      </c>
      <c r="D459" t="s">
        <v>54</v>
      </c>
      <c r="E459" s="98">
        <v>500</v>
      </c>
      <c r="F459"/>
    </row>
    <row r="460" spans="1:6" ht="12.75">
      <c r="A460" s="24"/>
      <c r="B460" s="33"/>
      <c r="C460" s="6">
        <v>4120</v>
      </c>
      <c r="D460" t="s">
        <v>545</v>
      </c>
      <c r="E460" s="98">
        <v>50</v>
      </c>
      <c r="F460"/>
    </row>
    <row r="461" spans="1:6" ht="12.75">
      <c r="A461" s="24"/>
      <c r="B461" s="33"/>
      <c r="C461" s="6">
        <v>4170</v>
      </c>
      <c r="D461" t="s">
        <v>248</v>
      </c>
      <c r="E461" s="98">
        <v>6000</v>
      </c>
      <c r="F461"/>
    </row>
    <row r="462" spans="1:6" ht="12.75">
      <c r="A462" s="24"/>
      <c r="B462" s="33"/>
      <c r="C462" s="6">
        <v>4190</v>
      </c>
      <c r="D462" t="s">
        <v>448</v>
      </c>
      <c r="E462" s="98">
        <v>10000</v>
      </c>
      <c r="F462"/>
    </row>
    <row r="463" spans="1:6" ht="12.75">
      <c r="A463" s="24"/>
      <c r="B463" s="33"/>
      <c r="C463" s="6">
        <v>4210</v>
      </c>
      <c r="D463" s="2" t="s">
        <v>57</v>
      </c>
      <c r="E463" s="98">
        <v>15000</v>
      </c>
      <c r="F463"/>
    </row>
    <row r="464" spans="1:6" ht="12.75">
      <c r="A464" s="24"/>
      <c r="B464" s="33"/>
      <c r="C464" s="6">
        <v>4220</v>
      </c>
      <c r="D464" s="2" t="s">
        <v>66</v>
      </c>
      <c r="E464" s="98">
        <v>5000</v>
      </c>
      <c r="F464"/>
    </row>
    <row r="465" spans="1:6" ht="12.75">
      <c r="A465" s="24"/>
      <c r="B465" s="33"/>
      <c r="C465" s="3">
        <v>4300</v>
      </c>
      <c r="D465" s="15" t="s">
        <v>60</v>
      </c>
      <c r="E465" s="98">
        <v>28000</v>
      </c>
      <c r="F465"/>
    </row>
    <row r="466" spans="1:6" ht="12.75">
      <c r="A466" s="33"/>
      <c r="B466" s="33"/>
      <c r="C466" s="3">
        <v>4430</v>
      </c>
      <c r="D466" s="49" t="s">
        <v>231</v>
      </c>
      <c r="E466" s="98">
        <v>1000</v>
      </c>
      <c r="F466"/>
    </row>
    <row r="467" spans="1:6" ht="12.75">
      <c r="A467" s="33"/>
      <c r="B467" s="33"/>
      <c r="C467" s="3"/>
      <c r="D467" s="49"/>
      <c r="E467" s="87"/>
      <c r="F467"/>
    </row>
    <row r="468" spans="1:6" ht="12.75">
      <c r="A468" s="33"/>
      <c r="B468" s="33"/>
      <c r="C468" s="3"/>
      <c r="D468" s="49"/>
      <c r="E468"/>
      <c r="F468"/>
    </row>
    <row r="469" spans="1:6" s="58" customFormat="1" ht="12.75">
      <c r="A469" s="33"/>
      <c r="B469" s="33"/>
      <c r="C469" s="3"/>
      <c r="D469" s="49"/>
      <c r="E469"/>
      <c r="F469"/>
    </row>
    <row r="470" spans="1:6" ht="12.75">
      <c r="A470" s="33"/>
      <c r="B470" s="33"/>
      <c r="C470" s="3"/>
      <c r="D470" s="49"/>
      <c r="E470"/>
      <c r="F470"/>
    </row>
    <row r="471" spans="1:6" ht="12.75">
      <c r="A471" s="33"/>
      <c r="B471" s="33"/>
      <c r="C471" s="3"/>
      <c r="D471" s="49"/>
      <c r="E471"/>
      <c r="F471"/>
    </row>
    <row r="472" spans="1:6" ht="12.75">
      <c r="A472" s="33"/>
      <c r="B472" s="33"/>
      <c r="C472" s="3"/>
      <c r="D472" s="49"/>
      <c r="E472"/>
      <c r="F472"/>
    </row>
    <row r="473" spans="1:5" ht="12.75">
      <c r="A473" s="24"/>
      <c r="B473" s="33"/>
      <c r="D473" s="17" t="s">
        <v>39</v>
      </c>
      <c r="E473" s="108" t="s">
        <v>283</v>
      </c>
    </row>
    <row r="474" spans="1:5" ht="12.75">
      <c r="A474" s="24"/>
      <c r="B474" s="33"/>
      <c r="C474" s="3"/>
      <c r="D474" s="3" t="s">
        <v>430</v>
      </c>
      <c r="E474" s="76" t="s">
        <v>608</v>
      </c>
    </row>
    <row r="475" spans="1:5" ht="12.75">
      <c r="A475" s="24"/>
      <c r="B475" s="33"/>
      <c r="C475" s="3"/>
      <c r="D475" s="3"/>
      <c r="E475" s="76" t="s">
        <v>189</v>
      </c>
    </row>
    <row r="476" spans="1:5" ht="12.75">
      <c r="A476" s="24"/>
      <c r="B476" s="33"/>
      <c r="C476" s="3"/>
      <c r="D476" s="3"/>
      <c r="E476" s="76" t="s">
        <v>609</v>
      </c>
    </row>
    <row r="477" spans="1:5" ht="12.75">
      <c r="A477" s="30" t="s">
        <v>40</v>
      </c>
      <c r="B477" s="31" t="s">
        <v>41</v>
      </c>
      <c r="C477" s="1"/>
      <c r="D477" s="1" t="s">
        <v>42</v>
      </c>
      <c r="E477" s="99" t="s">
        <v>574</v>
      </c>
    </row>
    <row r="478" spans="1:6" ht="12.75">
      <c r="A478" s="25" t="s">
        <v>77</v>
      </c>
      <c r="B478" s="32"/>
      <c r="C478" s="14"/>
      <c r="D478" s="26" t="s">
        <v>94</v>
      </c>
      <c r="E478" s="109">
        <f>SUM(E479+E482+E488+E485)</f>
        <v>645000</v>
      </c>
      <c r="F478" s="76">
        <f>E478+E491+E497+E536+E543</f>
        <v>13612600</v>
      </c>
    </row>
    <row r="479" spans="1:5" ht="12.75">
      <c r="A479" s="24"/>
      <c r="B479" s="55" t="s">
        <v>93</v>
      </c>
      <c r="C479" s="56"/>
      <c r="D479" s="67" t="s">
        <v>49</v>
      </c>
      <c r="E479" s="105">
        <f>SUM(E480:E481)</f>
        <v>115000</v>
      </c>
    </row>
    <row r="480" spans="1:5" ht="12.75">
      <c r="A480" s="24"/>
      <c r="B480" s="33"/>
      <c r="C480" s="3">
        <v>4270</v>
      </c>
      <c r="D480" s="16" t="s">
        <v>59</v>
      </c>
      <c r="E480" s="106">
        <v>80000</v>
      </c>
    </row>
    <row r="481" spans="1:5" ht="12.75">
      <c r="A481" s="24"/>
      <c r="B481" s="33"/>
      <c r="C481" s="3">
        <v>4300</v>
      </c>
      <c r="D481" s="16" t="s">
        <v>60</v>
      </c>
      <c r="E481" s="106">
        <v>35000</v>
      </c>
    </row>
    <row r="482" spans="1:5" ht="12.75">
      <c r="A482" s="24"/>
      <c r="B482" s="55" t="s">
        <v>164</v>
      </c>
      <c r="C482" s="56"/>
      <c r="D482" s="67" t="s">
        <v>165</v>
      </c>
      <c r="E482" s="105">
        <f>SUM(E483:E484)</f>
        <v>72000</v>
      </c>
    </row>
    <row r="483" spans="1:5" ht="12.75">
      <c r="A483" s="24"/>
      <c r="B483" s="33"/>
      <c r="C483" s="3">
        <v>4270</v>
      </c>
      <c r="D483" s="16" t="s">
        <v>59</v>
      </c>
      <c r="E483" s="106">
        <v>60000</v>
      </c>
    </row>
    <row r="484" spans="1:5" ht="12.75">
      <c r="A484" s="24"/>
      <c r="B484" s="33"/>
      <c r="C484" s="3">
        <v>4300</v>
      </c>
      <c r="D484" s="16" t="s">
        <v>60</v>
      </c>
      <c r="E484" s="106">
        <v>12000</v>
      </c>
    </row>
    <row r="485" spans="1:6" s="58" customFormat="1" ht="12.75">
      <c r="A485" s="121"/>
      <c r="B485" s="55" t="s">
        <v>598</v>
      </c>
      <c r="C485" s="56"/>
      <c r="D485" s="67" t="s">
        <v>588</v>
      </c>
      <c r="E485" s="105">
        <f>E486</f>
        <v>450000</v>
      </c>
      <c r="F485" s="93"/>
    </row>
    <row r="486" spans="1:5" ht="12.75">
      <c r="A486" s="24"/>
      <c r="B486" s="33"/>
      <c r="C486" s="6">
        <v>4300</v>
      </c>
      <c r="D486" t="s">
        <v>60</v>
      </c>
      <c r="E486" s="106">
        <v>450000</v>
      </c>
    </row>
    <row r="487" spans="1:5" ht="12.75">
      <c r="A487" s="24"/>
      <c r="B487" s="33"/>
      <c r="C487" s="3"/>
      <c r="D487" s="16"/>
      <c r="E487" s="106"/>
    </row>
    <row r="488" spans="1:5" ht="12.75">
      <c r="A488" s="24"/>
      <c r="B488" s="55" t="s">
        <v>599</v>
      </c>
      <c r="C488" s="56"/>
      <c r="D488" s="67" t="s">
        <v>600</v>
      </c>
      <c r="E488" s="105">
        <f>SUM(E489:E489)</f>
        <v>8000</v>
      </c>
    </row>
    <row r="489" spans="1:5" ht="12.75">
      <c r="A489" s="24"/>
      <c r="B489" s="33"/>
      <c r="C489" s="3">
        <v>4270</v>
      </c>
      <c r="D489" s="16" t="s">
        <v>59</v>
      </c>
      <c r="E489" s="106">
        <v>8000</v>
      </c>
    </row>
    <row r="490" spans="1:5" ht="12.75">
      <c r="A490" s="24"/>
      <c r="B490" s="33"/>
      <c r="C490" s="3"/>
      <c r="D490" s="16"/>
      <c r="E490" s="106"/>
    </row>
    <row r="491" spans="1:5" ht="12.75">
      <c r="A491" s="25" t="s">
        <v>166</v>
      </c>
      <c r="B491" s="32"/>
      <c r="C491" s="14"/>
      <c r="D491" s="26" t="s">
        <v>167</v>
      </c>
      <c r="E491" s="109">
        <f>E495+E492</f>
        <v>289000</v>
      </c>
    </row>
    <row r="492" spans="1:6" s="73" customFormat="1" ht="12.75">
      <c r="A492" s="130"/>
      <c r="B492" s="55" t="s">
        <v>431</v>
      </c>
      <c r="C492" s="56"/>
      <c r="D492" s="67" t="s">
        <v>432</v>
      </c>
      <c r="E492" s="105">
        <f>SUM(E493:E494)</f>
        <v>284000</v>
      </c>
      <c r="F492" s="115"/>
    </row>
    <row r="493" spans="1:5" ht="12.75">
      <c r="A493" s="25"/>
      <c r="B493" s="32"/>
      <c r="C493" s="3">
        <v>4300</v>
      </c>
      <c r="D493" s="16" t="s">
        <v>60</v>
      </c>
      <c r="E493" s="110">
        <v>280000</v>
      </c>
    </row>
    <row r="494" spans="1:5" ht="12.75">
      <c r="A494" s="25"/>
      <c r="B494" s="32"/>
      <c r="C494" s="6">
        <v>4530</v>
      </c>
      <c r="D494" t="s">
        <v>278</v>
      </c>
      <c r="E494" s="110">
        <v>4000</v>
      </c>
    </row>
    <row r="495" spans="1:5" ht="12.75">
      <c r="A495" s="24"/>
      <c r="B495" s="55" t="s">
        <v>194</v>
      </c>
      <c r="C495" s="56"/>
      <c r="D495" s="67" t="s">
        <v>1</v>
      </c>
      <c r="E495" s="105">
        <f>SUM(E496:E496)</f>
        <v>5000</v>
      </c>
    </row>
    <row r="496" spans="1:5" ht="12.75">
      <c r="A496" s="24"/>
      <c r="B496" s="33"/>
      <c r="C496" s="3">
        <v>4300</v>
      </c>
      <c r="D496" s="16" t="s">
        <v>60</v>
      </c>
      <c r="E496" s="106">
        <v>5000</v>
      </c>
    </row>
    <row r="497" spans="1:5" ht="12.75">
      <c r="A497" s="25" t="s">
        <v>79</v>
      </c>
      <c r="B497" s="32"/>
      <c r="C497" s="14"/>
      <c r="D497" s="41" t="s">
        <v>104</v>
      </c>
      <c r="E497" s="101">
        <f>E500+E504+E514+E522+E526+E498+E509+E532</f>
        <v>5367200</v>
      </c>
    </row>
    <row r="498" spans="1:6" s="73" customFormat="1" ht="12.75">
      <c r="A498" s="130"/>
      <c r="B498" s="55" t="s">
        <v>503</v>
      </c>
      <c r="C498" s="56"/>
      <c r="D498" s="69" t="s">
        <v>504</v>
      </c>
      <c r="E498" s="103">
        <f>E499</f>
        <v>10000</v>
      </c>
      <c r="F498" s="115"/>
    </row>
    <row r="499" spans="1:5" ht="12.75">
      <c r="A499" s="25"/>
      <c r="B499" s="32"/>
      <c r="C499" s="3">
        <v>4510</v>
      </c>
      <c r="D499" s="20" t="s">
        <v>257</v>
      </c>
      <c r="E499" s="111">
        <v>10000</v>
      </c>
    </row>
    <row r="500" spans="1:5" ht="12.75">
      <c r="A500" s="24"/>
      <c r="B500" s="55" t="s">
        <v>105</v>
      </c>
      <c r="C500" s="56"/>
      <c r="D500" s="69" t="s">
        <v>106</v>
      </c>
      <c r="E500" s="103">
        <f>SUM(E501:E503)</f>
        <v>1983500</v>
      </c>
    </row>
    <row r="501" spans="1:5" ht="12.75">
      <c r="A501" s="24"/>
      <c r="B501" s="55"/>
      <c r="C501" s="6">
        <v>4210</v>
      </c>
      <c r="D501" s="2" t="s">
        <v>57</v>
      </c>
      <c r="E501" s="111">
        <v>1000</v>
      </c>
    </row>
    <row r="502" spans="1:7" ht="12.75">
      <c r="A502" s="24"/>
      <c r="B502" s="33"/>
      <c r="C502" s="3">
        <v>4270</v>
      </c>
      <c r="D502" s="16" t="s">
        <v>59</v>
      </c>
      <c r="E502" s="102">
        <v>5000</v>
      </c>
      <c r="G502" s="4"/>
    </row>
    <row r="503" spans="1:7" ht="12.75">
      <c r="A503" s="24"/>
      <c r="B503" s="33"/>
      <c r="C503" s="3">
        <v>4300</v>
      </c>
      <c r="D503" s="15" t="s">
        <v>60</v>
      </c>
      <c r="E503" s="102">
        <v>1977500</v>
      </c>
      <c r="G503" s="4"/>
    </row>
    <row r="504" spans="1:7" ht="12.75">
      <c r="A504" s="24"/>
      <c r="B504" s="55" t="s">
        <v>107</v>
      </c>
      <c r="C504" s="56"/>
      <c r="D504" s="69" t="s">
        <v>108</v>
      </c>
      <c r="E504" s="103">
        <f>SUM(E505:E508)</f>
        <v>594000</v>
      </c>
      <c r="F504"/>
      <c r="G504" s="4"/>
    </row>
    <row r="505" spans="1:6" ht="12.75">
      <c r="A505" s="24"/>
      <c r="B505" s="33"/>
      <c r="C505" s="6">
        <v>4210</v>
      </c>
      <c r="D505" s="2" t="s">
        <v>57</v>
      </c>
      <c r="E505" s="98">
        <v>25000</v>
      </c>
      <c r="F505"/>
    </row>
    <row r="506" spans="1:6" ht="12.75">
      <c r="A506" s="24"/>
      <c r="B506" s="33"/>
      <c r="C506" s="3">
        <v>4260</v>
      </c>
      <c r="D506" s="15" t="s">
        <v>58</v>
      </c>
      <c r="E506" s="98">
        <v>23000</v>
      </c>
      <c r="F506"/>
    </row>
    <row r="507" spans="1:6" ht="12.75">
      <c r="A507" s="24"/>
      <c r="B507" s="33"/>
      <c r="C507" s="3">
        <v>4270</v>
      </c>
      <c r="D507" s="16" t="s">
        <v>59</v>
      </c>
      <c r="E507" s="98">
        <v>36000</v>
      </c>
      <c r="F507"/>
    </row>
    <row r="508" spans="1:6" ht="12.75">
      <c r="A508" s="24"/>
      <c r="B508" s="33"/>
      <c r="C508" s="3">
        <v>4300</v>
      </c>
      <c r="D508" s="15" t="s">
        <v>60</v>
      </c>
      <c r="E508" s="98">
        <v>510000</v>
      </c>
      <c r="F508"/>
    </row>
    <row r="509" spans="1:6" ht="12.75">
      <c r="A509" s="24"/>
      <c r="B509" s="61" t="s">
        <v>546</v>
      </c>
      <c r="C509" s="59"/>
      <c r="D509" s="58" t="s">
        <v>547</v>
      </c>
      <c r="E509" s="103">
        <f>E510</f>
        <v>100000</v>
      </c>
      <c r="F509"/>
    </row>
    <row r="510" spans="1:6" ht="12.75">
      <c r="A510" s="24"/>
      <c r="B510" s="20"/>
      <c r="C510" s="6">
        <v>6230</v>
      </c>
      <c r="D510" t="s">
        <v>520</v>
      </c>
      <c r="E510" s="98">
        <v>100000</v>
      </c>
      <c r="F510"/>
    </row>
    <row r="511" spans="1:6" ht="12.75">
      <c r="A511" s="24"/>
      <c r="B511" s="20"/>
      <c r="C511" s="3"/>
      <c r="D511" s="49" t="s">
        <v>521</v>
      </c>
      <c r="F511"/>
    </row>
    <row r="512" spans="1:6" ht="12.75">
      <c r="A512" s="24"/>
      <c r="B512" s="20"/>
      <c r="C512" s="3"/>
      <c r="D512" s="49" t="s">
        <v>548</v>
      </c>
      <c r="F512"/>
    </row>
    <row r="513" spans="1:6" ht="12.75">
      <c r="A513" s="24"/>
      <c r="B513" s="20"/>
      <c r="C513" s="3"/>
      <c r="D513" s="16" t="s">
        <v>287</v>
      </c>
      <c r="F513"/>
    </row>
    <row r="514" spans="1:6" ht="12.75">
      <c r="A514" s="29"/>
      <c r="B514" s="55" t="s">
        <v>109</v>
      </c>
      <c r="C514" s="56"/>
      <c r="D514" s="69" t="s">
        <v>110</v>
      </c>
      <c r="E514" s="103">
        <f>SUM(E515:E521)</f>
        <v>282000</v>
      </c>
      <c r="F514"/>
    </row>
    <row r="515" spans="1:6" ht="12.75">
      <c r="A515" s="29"/>
      <c r="B515" s="33"/>
      <c r="C515" s="6">
        <v>2360</v>
      </c>
      <c r="D515" t="s">
        <v>362</v>
      </c>
      <c r="E515" s="98">
        <v>1000</v>
      </c>
      <c r="F515"/>
    </row>
    <row r="516" spans="1:6" ht="12.75">
      <c r="A516" s="29"/>
      <c r="B516" s="33"/>
      <c r="D516" t="s">
        <v>363</v>
      </c>
      <c r="F516"/>
    </row>
    <row r="517" spans="1:6" ht="12.75">
      <c r="A517" s="29"/>
      <c r="B517" s="33"/>
      <c r="D517" t="s">
        <v>364</v>
      </c>
      <c r="F517"/>
    </row>
    <row r="518" spans="1:6" ht="12.75">
      <c r="A518" s="29"/>
      <c r="B518" s="33"/>
      <c r="D518" t="s">
        <v>365</v>
      </c>
      <c r="F518" s="58"/>
    </row>
    <row r="519" spans="1:6" ht="12.75">
      <c r="A519" s="29"/>
      <c r="B519" s="33"/>
      <c r="D519" t="s">
        <v>366</v>
      </c>
      <c r="F519"/>
    </row>
    <row r="520" spans="1:6" ht="12.75">
      <c r="A520" s="29"/>
      <c r="B520" s="33"/>
      <c r="C520" s="6">
        <v>4220</v>
      </c>
      <c r="D520" s="2" t="s">
        <v>66</v>
      </c>
      <c r="E520" s="98">
        <v>1000</v>
      </c>
      <c r="F520"/>
    </row>
    <row r="521" spans="1:6" ht="12.75">
      <c r="A521" s="29"/>
      <c r="B521" s="33"/>
      <c r="C521" s="3">
        <v>4300</v>
      </c>
      <c r="D521" s="15" t="s">
        <v>111</v>
      </c>
      <c r="E521" s="98">
        <v>280000</v>
      </c>
      <c r="F521"/>
    </row>
    <row r="522" spans="1:6" ht="12.75">
      <c r="A522" s="29"/>
      <c r="B522" s="55" t="s">
        <v>112</v>
      </c>
      <c r="C522" s="56"/>
      <c r="D522" s="69" t="s">
        <v>113</v>
      </c>
      <c r="E522" s="103">
        <f>SUM(E523:E525)</f>
        <v>2351000</v>
      </c>
      <c r="F522"/>
    </row>
    <row r="523" spans="1:6" ht="12.75">
      <c r="A523" s="24"/>
      <c r="B523" s="20"/>
      <c r="C523" s="3">
        <v>4260</v>
      </c>
      <c r="D523" s="15" t="s">
        <v>58</v>
      </c>
      <c r="E523" s="98">
        <v>1100000</v>
      </c>
      <c r="F523"/>
    </row>
    <row r="524" spans="1:6" ht="12.75">
      <c r="A524" s="24"/>
      <c r="B524" s="20"/>
      <c r="C524" s="3">
        <v>4270</v>
      </c>
      <c r="D524" s="16" t="s">
        <v>59</v>
      </c>
      <c r="E524" s="98">
        <v>1000</v>
      </c>
      <c r="F524"/>
    </row>
    <row r="525" spans="1:6" ht="12.75">
      <c r="A525" s="24"/>
      <c r="B525" s="20"/>
      <c r="C525" s="3">
        <v>4300</v>
      </c>
      <c r="D525" s="15" t="s">
        <v>60</v>
      </c>
      <c r="E525" s="98">
        <v>1250000</v>
      </c>
      <c r="F525"/>
    </row>
    <row r="526" spans="1:6" ht="12.75">
      <c r="A526" s="65"/>
      <c r="B526" s="55" t="s">
        <v>300</v>
      </c>
      <c r="C526" s="56"/>
      <c r="D526" s="57" t="s">
        <v>1</v>
      </c>
      <c r="E526" s="103">
        <f>SUM(E527:E530)</f>
        <v>6700</v>
      </c>
      <c r="F526"/>
    </row>
    <row r="527" spans="1:6" ht="12.75">
      <c r="A527" s="65"/>
      <c r="B527" s="62"/>
      <c r="C527" s="3">
        <v>4270</v>
      </c>
      <c r="D527" s="16" t="s">
        <v>59</v>
      </c>
      <c r="E527" s="98">
        <v>4000</v>
      </c>
      <c r="F527"/>
    </row>
    <row r="528" spans="1:6" ht="12.75">
      <c r="A528" s="65"/>
      <c r="B528" s="62"/>
      <c r="C528" s="3">
        <v>4300</v>
      </c>
      <c r="D528" s="15" t="s">
        <v>60</v>
      </c>
      <c r="E528" s="98">
        <v>2000</v>
      </c>
      <c r="F528"/>
    </row>
    <row r="529" spans="1:6" ht="12.75">
      <c r="A529" s="65"/>
      <c r="B529" s="62"/>
      <c r="C529" s="3">
        <v>4510</v>
      </c>
      <c r="D529" s="49" t="s">
        <v>257</v>
      </c>
      <c r="E529" s="98">
        <v>200</v>
      </c>
      <c r="F529"/>
    </row>
    <row r="530" spans="1:6" ht="12.75">
      <c r="A530" s="33"/>
      <c r="B530" s="20"/>
      <c r="C530" s="6">
        <v>4520</v>
      </c>
      <c r="D530" t="s">
        <v>476</v>
      </c>
      <c r="E530" s="98">
        <v>500</v>
      </c>
      <c r="F530"/>
    </row>
    <row r="531" spans="1:6" ht="12.75">
      <c r="A531" s="33"/>
      <c r="B531" s="20"/>
      <c r="D531" t="s">
        <v>266</v>
      </c>
      <c r="F531"/>
    </row>
    <row r="532" spans="1:6" ht="12.75">
      <c r="A532" s="33"/>
      <c r="B532" s="55" t="s">
        <v>300</v>
      </c>
      <c r="C532" s="56"/>
      <c r="D532" s="57" t="s">
        <v>610</v>
      </c>
      <c r="E532" s="103">
        <f>E534</f>
        <v>40000</v>
      </c>
      <c r="F532"/>
    </row>
    <row r="533" spans="1:6" ht="12.75">
      <c r="A533" s="33"/>
      <c r="B533" s="55"/>
      <c r="C533" s="56"/>
      <c r="D533" s="57" t="s">
        <v>611</v>
      </c>
      <c r="E533" s="103"/>
      <c r="F533"/>
    </row>
    <row r="534" spans="1:6" ht="12.75">
      <c r="A534" s="33"/>
      <c r="B534" s="20"/>
      <c r="C534" s="6">
        <v>4309</v>
      </c>
      <c r="D534" s="15" t="s">
        <v>60</v>
      </c>
      <c r="E534" s="98">
        <v>40000</v>
      </c>
      <c r="F534"/>
    </row>
    <row r="535" spans="1:6" ht="12.75">
      <c r="A535" s="33"/>
      <c r="B535" s="20"/>
      <c r="F535"/>
    </row>
    <row r="536" spans="1:5" ht="12.75">
      <c r="A536" s="25" t="s">
        <v>79</v>
      </c>
      <c r="B536" s="32"/>
      <c r="C536" s="14"/>
      <c r="D536" s="41" t="s">
        <v>104</v>
      </c>
      <c r="E536" s="103">
        <f>E537</f>
        <v>7307400</v>
      </c>
    </row>
    <row r="537" spans="1:6" ht="12.75">
      <c r="A537" s="33"/>
      <c r="B537" s="55" t="s">
        <v>356</v>
      </c>
      <c r="C537" s="56"/>
      <c r="D537" s="69" t="s">
        <v>390</v>
      </c>
      <c r="E537" s="103">
        <f>SUM(E538:E541)</f>
        <v>7307400</v>
      </c>
      <c r="F537"/>
    </row>
    <row r="538" spans="1:6" ht="12.75">
      <c r="A538" s="33"/>
      <c r="B538" s="62"/>
      <c r="C538" s="6">
        <v>4210</v>
      </c>
      <c r="D538" s="2" t="s">
        <v>57</v>
      </c>
      <c r="E538" s="111">
        <v>5000</v>
      </c>
      <c r="F538"/>
    </row>
    <row r="539" spans="1:6" ht="12.75">
      <c r="A539" s="33"/>
      <c r="B539" s="32"/>
      <c r="C539" s="6">
        <v>4300</v>
      </c>
      <c r="D539" t="s">
        <v>60</v>
      </c>
      <c r="E539" s="111">
        <v>7300000</v>
      </c>
      <c r="F539"/>
    </row>
    <row r="540" spans="1:6" ht="12.75">
      <c r="A540" s="33"/>
      <c r="B540" s="32"/>
      <c r="C540" s="3">
        <v>4610</v>
      </c>
      <c r="D540" s="16" t="s">
        <v>299</v>
      </c>
      <c r="E540" s="111">
        <v>400</v>
      </c>
      <c r="F540"/>
    </row>
    <row r="541" spans="1:6" ht="12.75">
      <c r="A541" s="33"/>
      <c r="B541" s="20"/>
      <c r="C541" s="6">
        <v>4700</v>
      </c>
      <c r="D541" t="s">
        <v>271</v>
      </c>
      <c r="E541" s="98">
        <v>2000</v>
      </c>
      <c r="F541"/>
    </row>
    <row r="542" spans="1:6" ht="12.75">
      <c r="A542" s="33"/>
      <c r="B542" s="20"/>
      <c r="D542" t="s">
        <v>272</v>
      </c>
      <c r="F542"/>
    </row>
    <row r="543" spans="1:6" ht="12.75">
      <c r="A543" s="25" t="s">
        <v>80</v>
      </c>
      <c r="B543" s="55"/>
      <c r="C543" s="56"/>
      <c r="D543" s="69" t="s">
        <v>70</v>
      </c>
      <c r="E543" s="103">
        <f>E544</f>
        <v>4000</v>
      </c>
      <c r="F543"/>
    </row>
    <row r="544" spans="1:6" ht="12.75">
      <c r="A544" s="33"/>
      <c r="B544" s="61" t="s">
        <v>460</v>
      </c>
      <c r="C544" s="59"/>
      <c r="D544" s="58" t="s">
        <v>461</v>
      </c>
      <c r="E544" s="103">
        <f>SUM(E545:E546)</f>
        <v>4000</v>
      </c>
      <c r="F544"/>
    </row>
    <row r="545" spans="1:6" ht="12.75">
      <c r="A545" s="33"/>
      <c r="B545" s="20"/>
      <c r="D545" t="s">
        <v>462</v>
      </c>
      <c r="F545"/>
    </row>
    <row r="546" spans="1:6" ht="12.75">
      <c r="A546" s="33"/>
      <c r="B546" s="20"/>
      <c r="C546" s="6">
        <v>4300</v>
      </c>
      <c r="D546" t="s">
        <v>60</v>
      </c>
      <c r="E546" s="98">
        <v>4000</v>
      </c>
      <c r="F546"/>
    </row>
    <row r="547" spans="1:6" ht="12.75">
      <c r="A547" s="33"/>
      <c r="B547" s="20"/>
      <c r="F547"/>
    </row>
    <row r="548" spans="1:6" ht="12.75">
      <c r="A548" s="33"/>
      <c r="B548" s="20"/>
      <c r="F548"/>
    </row>
    <row r="549" spans="1:6" ht="12.75">
      <c r="A549" s="33"/>
      <c r="B549" s="20"/>
      <c r="F549"/>
    </row>
    <row r="550" spans="1:6" ht="12.75">
      <c r="A550" s="33"/>
      <c r="B550" s="20"/>
      <c r="F550"/>
    </row>
    <row r="551" spans="1:4" ht="12.75">
      <c r="A551" s="24"/>
      <c r="B551" s="20"/>
      <c r="C551" s="3"/>
      <c r="D551" s="16"/>
    </row>
    <row r="552" spans="1:4" ht="12.75">
      <c r="A552" s="24"/>
      <c r="B552" s="20"/>
      <c r="C552" s="3"/>
      <c r="D552" s="16"/>
    </row>
    <row r="553" spans="1:5" ht="12.75">
      <c r="A553" s="33"/>
      <c r="B553" s="33"/>
      <c r="C553" s="3"/>
      <c r="D553" s="14" t="s">
        <v>39</v>
      </c>
      <c r="E553" s="108" t="s">
        <v>283</v>
      </c>
    </row>
    <row r="554" spans="1:5" ht="12.75">
      <c r="A554" s="24"/>
      <c r="B554" s="33"/>
      <c r="C554" s="3"/>
      <c r="D554" s="3" t="s">
        <v>232</v>
      </c>
      <c r="E554" s="76" t="s">
        <v>608</v>
      </c>
    </row>
    <row r="555" spans="1:6" ht="12.75">
      <c r="A555" s="24"/>
      <c r="B555" s="33"/>
      <c r="C555" s="3"/>
      <c r="D555" s="3"/>
      <c r="E555" s="76" t="s">
        <v>189</v>
      </c>
      <c r="F555" s="76">
        <f>E558+E628+E562</f>
        <v>16607156</v>
      </c>
    </row>
    <row r="556" spans="1:5" ht="12.75">
      <c r="A556" s="24"/>
      <c r="B556" s="33"/>
      <c r="C556" s="3"/>
      <c r="D556" s="3"/>
      <c r="E556" s="76" t="s">
        <v>609</v>
      </c>
    </row>
    <row r="557" spans="1:5" ht="12.75">
      <c r="A557" s="30" t="s">
        <v>40</v>
      </c>
      <c r="B557" s="31" t="s">
        <v>41</v>
      </c>
      <c r="C557" s="1"/>
      <c r="D557" s="1" t="s">
        <v>42</v>
      </c>
      <c r="E557" s="99" t="s">
        <v>574</v>
      </c>
    </row>
    <row r="558" spans="1:5" ht="12.75">
      <c r="A558" s="32" t="s">
        <v>223</v>
      </c>
      <c r="B558" s="32"/>
      <c r="C558" s="7"/>
      <c r="D558" s="5" t="s">
        <v>326</v>
      </c>
      <c r="E558" s="101">
        <f>+E559</f>
        <v>750000</v>
      </c>
    </row>
    <row r="559" spans="1:5" ht="12.75">
      <c r="A559" s="29"/>
      <c r="B559" s="55" t="s">
        <v>224</v>
      </c>
      <c r="C559" s="56"/>
      <c r="D559" s="69" t="s">
        <v>47</v>
      </c>
      <c r="E559" s="103">
        <f>E560</f>
        <v>750000</v>
      </c>
    </row>
    <row r="560" spans="1:5" ht="12.75">
      <c r="A560" s="33"/>
      <c r="B560" s="33"/>
      <c r="C560" s="3">
        <v>3110</v>
      </c>
      <c r="D560" s="16" t="s">
        <v>68</v>
      </c>
      <c r="E560" s="98">
        <v>750000</v>
      </c>
    </row>
    <row r="561" spans="1:2" ht="12.75">
      <c r="A561" s="33"/>
      <c r="B561" s="33"/>
    </row>
    <row r="562" spans="1:6" s="58" customFormat="1" ht="12.75">
      <c r="A562" s="55" t="s">
        <v>463</v>
      </c>
      <c r="B562" s="55"/>
      <c r="C562" s="59"/>
      <c r="D562" s="58" t="s">
        <v>464</v>
      </c>
      <c r="E562" s="103">
        <f>E563+E580+E620</f>
        <v>15847156</v>
      </c>
      <c r="F562" s="93"/>
    </row>
    <row r="563" spans="1:6" s="58" customFormat="1" ht="12.75">
      <c r="A563" s="55"/>
      <c r="B563" s="55" t="s">
        <v>470</v>
      </c>
      <c r="C563" s="59"/>
      <c r="D563" s="58" t="s">
        <v>456</v>
      </c>
      <c r="E563" s="103">
        <f>E564+E570</f>
        <v>8132732</v>
      </c>
      <c r="F563" s="93"/>
    </row>
    <row r="564" spans="1:6" s="58" customFormat="1" ht="12.75">
      <c r="A564" s="55"/>
      <c r="B564" s="55"/>
      <c r="C564" s="59"/>
      <c r="D564" s="67" t="s">
        <v>328</v>
      </c>
      <c r="E564" s="103">
        <f>SUM(E565:E569)</f>
        <v>8100732</v>
      </c>
      <c r="F564" s="93"/>
    </row>
    <row r="565" spans="1:5" ht="12.75">
      <c r="A565" s="33"/>
      <c r="B565" s="33"/>
      <c r="C565" s="3">
        <v>3110</v>
      </c>
      <c r="D565" s="16" t="s">
        <v>68</v>
      </c>
      <c r="E565" s="98">
        <v>8074000</v>
      </c>
    </row>
    <row r="566" spans="1:5" ht="12.75">
      <c r="A566" s="33"/>
      <c r="B566" s="33"/>
      <c r="C566" s="6">
        <v>4010</v>
      </c>
      <c r="D566" t="s">
        <v>52</v>
      </c>
      <c r="E566" s="98">
        <v>21700</v>
      </c>
    </row>
    <row r="567" spans="1:5" ht="12.75">
      <c r="A567" s="33"/>
      <c r="B567" s="33"/>
      <c r="C567" s="6">
        <v>4110</v>
      </c>
      <c r="D567" t="s">
        <v>54</v>
      </c>
      <c r="E567" s="98">
        <v>3700</v>
      </c>
    </row>
    <row r="568" spans="1:5" ht="12.75">
      <c r="A568" s="33"/>
      <c r="B568" s="33"/>
      <c r="C568" s="6">
        <v>4120</v>
      </c>
      <c r="D568" t="s">
        <v>545</v>
      </c>
      <c r="E568" s="98">
        <v>532</v>
      </c>
    </row>
    <row r="569" spans="1:5" ht="12.75">
      <c r="A569" s="33"/>
      <c r="B569" s="33"/>
      <c r="C569" s="3">
        <v>4300</v>
      </c>
      <c r="D569" s="15" t="s">
        <v>162</v>
      </c>
      <c r="E569" s="98">
        <v>800</v>
      </c>
    </row>
    <row r="570" spans="1:6" ht="12.75">
      <c r="A570" s="33"/>
      <c r="B570" s="33"/>
      <c r="C570" s="3"/>
      <c r="D570" s="67" t="s">
        <v>330</v>
      </c>
      <c r="E570" s="103">
        <f>SUM(E571:E576)</f>
        <v>32000</v>
      </c>
      <c r="F570"/>
    </row>
    <row r="571" spans="1:6" ht="12.75">
      <c r="A571" s="33"/>
      <c r="B571" s="33"/>
      <c r="C571" s="3">
        <v>2910</v>
      </c>
      <c r="D571" s="16" t="s">
        <v>345</v>
      </c>
      <c r="E571" s="98">
        <v>29900</v>
      </c>
      <c r="F571"/>
    </row>
    <row r="572" spans="1:6" ht="12.75">
      <c r="A572" s="33"/>
      <c r="B572" s="33"/>
      <c r="C572" s="3"/>
      <c r="D572" s="16" t="s">
        <v>346</v>
      </c>
      <c r="F572"/>
    </row>
    <row r="573" spans="1:6" ht="12.75">
      <c r="A573" s="33"/>
      <c r="B573" s="33"/>
      <c r="C573" s="3"/>
      <c r="D573" s="16" t="s">
        <v>347</v>
      </c>
      <c r="F573"/>
    </row>
    <row r="574" spans="1:6" ht="12.75">
      <c r="A574" s="33"/>
      <c r="B574" s="33"/>
      <c r="C574" s="3"/>
      <c r="D574" s="16" t="s">
        <v>359</v>
      </c>
      <c r="F574"/>
    </row>
    <row r="575" spans="1:6" ht="12.75">
      <c r="A575" s="33"/>
      <c r="B575" s="33"/>
      <c r="C575" s="6">
        <v>4560</v>
      </c>
      <c r="D575" s="68" t="s">
        <v>349</v>
      </c>
      <c r="E575" s="98">
        <v>2100</v>
      </c>
      <c r="F575"/>
    </row>
    <row r="576" spans="1:6" ht="12.75">
      <c r="A576" s="33"/>
      <c r="B576" s="33"/>
      <c r="D576" s="68" t="s">
        <v>346</v>
      </c>
      <c r="F576"/>
    </row>
    <row r="577" spans="1:6" ht="12.75">
      <c r="A577" s="33"/>
      <c r="B577" s="33"/>
      <c r="D577" s="16" t="s">
        <v>347</v>
      </c>
      <c r="F577"/>
    </row>
    <row r="578" spans="1:6" ht="12.75">
      <c r="A578" s="33"/>
      <c r="B578" s="33"/>
      <c r="D578" s="16" t="s">
        <v>359</v>
      </c>
      <c r="F578"/>
    </row>
    <row r="579" spans="1:6" ht="13.5" customHeight="1">
      <c r="A579" s="33"/>
      <c r="B579" s="33"/>
      <c r="F579"/>
    </row>
    <row r="580" spans="1:6" ht="13.5" customHeight="1">
      <c r="A580" s="33"/>
      <c r="B580" s="55" t="s">
        <v>471</v>
      </c>
      <c r="C580" s="56"/>
      <c r="D580" s="67" t="s">
        <v>301</v>
      </c>
      <c r="E580" s="103">
        <f>E583+E597+E610</f>
        <v>7633240</v>
      </c>
      <c r="F580"/>
    </row>
    <row r="581" spans="1:6" ht="13.5" customHeight="1">
      <c r="A581" s="33"/>
      <c r="B581" s="55"/>
      <c r="C581" s="56"/>
      <c r="D581" s="67" t="s">
        <v>302</v>
      </c>
      <c r="F581"/>
    </row>
    <row r="582" spans="1:6" ht="13.5" customHeight="1">
      <c r="A582" s="33"/>
      <c r="B582" s="55"/>
      <c r="C582" s="56"/>
      <c r="D582" s="67" t="s">
        <v>331</v>
      </c>
      <c r="F582"/>
    </row>
    <row r="583" spans="1:6" ht="13.5" customHeight="1">
      <c r="A583" s="33"/>
      <c r="B583" s="55"/>
      <c r="C583" s="56"/>
      <c r="D583" s="67" t="s">
        <v>328</v>
      </c>
      <c r="E583" s="103">
        <f>SUM(E584:E596)</f>
        <v>7470240</v>
      </c>
      <c r="F583"/>
    </row>
    <row r="584" spans="1:6" ht="13.5" customHeight="1">
      <c r="A584" s="33"/>
      <c r="B584" s="55"/>
      <c r="C584" s="6">
        <v>3020</v>
      </c>
      <c r="D584" t="s">
        <v>469</v>
      </c>
      <c r="E584" s="111">
        <v>2500</v>
      </c>
      <c r="F584"/>
    </row>
    <row r="585" spans="1:6" ht="13.5" customHeight="1">
      <c r="A585" s="33"/>
      <c r="B585" s="33"/>
      <c r="C585" s="3">
        <v>3110</v>
      </c>
      <c r="D585" s="16" t="s">
        <v>68</v>
      </c>
      <c r="E585" s="111">
        <v>6896133</v>
      </c>
      <c r="F585"/>
    </row>
    <row r="586" spans="1:6" ht="13.5" customHeight="1">
      <c r="A586" s="33"/>
      <c r="B586" s="33"/>
      <c r="C586" s="6">
        <v>4010</v>
      </c>
      <c r="D586" t="s">
        <v>52</v>
      </c>
      <c r="E586" s="111">
        <v>136000</v>
      </c>
      <c r="F586"/>
    </row>
    <row r="587" spans="1:6" ht="13.5" customHeight="1">
      <c r="A587" s="33"/>
      <c r="B587" s="33"/>
      <c r="C587" s="6">
        <v>4040</v>
      </c>
      <c r="D587" t="s">
        <v>53</v>
      </c>
      <c r="E587" s="111">
        <v>23228</v>
      </c>
      <c r="F587"/>
    </row>
    <row r="588" spans="1:6" ht="13.5" customHeight="1">
      <c r="A588" s="33"/>
      <c r="B588" s="33"/>
      <c r="C588" s="6">
        <v>4110</v>
      </c>
      <c r="D588" t="s">
        <v>54</v>
      </c>
      <c r="E588" s="111">
        <v>377184</v>
      </c>
      <c r="F588"/>
    </row>
    <row r="589" spans="1:6" ht="13.5" customHeight="1">
      <c r="A589" s="33"/>
      <c r="B589" s="33"/>
      <c r="C589" s="6">
        <v>4120</v>
      </c>
      <c r="D589" t="s">
        <v>545</v>
      </c>
      <c r="E589" s="111">
        <v>3874</v>
      </c>
      <c r="F589"/>
    </row>
    <row r="590" spans="1:6" ht="13.5" customHeight="1">
      <c r="A590" s="33"/>
      <c r="B590" s="33"/>
      <c r="C590" s="6">
        <v>4210</v>
      </c>
      <c r="D590" s="2" t="s">
        <v>57</v>
      </c>
      <c r="E590" s="111">
        <v>5000</v>
      </c>
      <c r="F590"/>
    </row>
    <row r="591" spans="1:6" ht="13.5" customHeight="1">
      <c r="A591" s="33"/>
      <c r="B591" s="33"/>
      <c r="C591" s="6">
        <v>4260</v>
      </c>
      <c r="D591" s="2" t="s">
        <v>58</v>
      </c>
      <c r="E591" s="111">
        <v>12000</v>
      </c>
      <c r="F591"/>
    </row>
    <row r="592" spans="1:6" ht="13.5" customHeight="1">
      <c r="A592" s="33"/>
      <c r="B592" s="33"/>
      <c r="C592" s="3">
        <v>4270</v>
      </c>
      <c r="D592" s="15" t="s">
        <v>296</v>
      </c>
      <c r="E592" s="111">
        <v>2000</v>
      </c>
      <c r="F592"/>
    </row>
    <row r="593" spans="1:6" ht="13.5" customHeight="1">
      <c r="A593" s="33"/>
      <c r="B593" s="33"/>
      <c r="C593" s="3">
        <v>4300</v>
      </c>
      <c r="D593" s="15" t="s">
        <v>162</v>
      </c>
      <c r="E593" s="111">
        <v>6000</v>
      </c>
      <c r="F593"/>
    </row>
    <row r="594" spans="1:6" ht="13.5" customHeight="1">
      <c r="A594" s="33"/>
      <c r="B594" s="33"/>
      <c r="C594" s="6">
        <v>4440</v>
      </c>
      <c r="D594" t="s">
        <v>87</v>
      </c>
      <c r="E594" s="111">
        <v>5821</v>
      </c>
      <c r="F594"/>
    </row>
    <row r="595" spans="1:6" ht="13.5" customHeight="1">
      <c r="A595" s="33"/>
      <c r="B595" s="33"/>
      <c r="C595" s="6">
        <v>4700</v>
      </c>
      <c r="D595" t="s">
        <v>271</v>
      </c>
      <c r="E595" s="111">
        <v>500</v>
      </c>
      <c r="F595"/>
    </row>
    <row r="596" spans="1:6" ht="13.5" customHeight="1">
      <c r="A596" s="33"/>
      <c r="B596" s="33"/>
      <c r="D596" t="s">
        <v>282</v>
      </c>
      <c r="E596" s="111"/>
      <c r="F596"/>
    </row>
    <row r="597" spans="1:6" ht="13.5" customHeight="1">
      <c r="A597" s="33"/>
      <c r="B597" s="33"/>
      <c r="C597" s="3"/>
      <c r="D597" s="67" t="s">
        <v>329</v>
      </c>
      <c r="E597" s="103">
        <f>SUM(E598:E609)</f>
        <v>100000</v>
      </c>
      <c r="F597"/>
    </row>
    <row r="598" spans="1:6" ht="13.5" customHeight="1">
      <c r="A598" s="33"/>
      <c r="B598" s="33"/>
      <c r="C598" s="6">
        <v>3020</v>
      </c>
      <c r="D598" t="s">
        <v>469</v>
      </c>
      <c r="E598" s="111">
        <v>500</v>
      </c>
      <c r="F598"/>
    </row>
    <row r="599" spans="1:6" ht="13.5" customHeight="1">
      <c r="A599" s="33"/>
      <c r="B599" s="33"/>
      <c r="C599" s="6">
        <v>4010</v>
      </c>
      <c r="D599" t="s">
        <v>52</v>
      </c>
      <c r="E599" s="111">
        <v>59637</v>
      </c>
      <c r="F599"/>
    </row>
    <row r="600" spans="1:6" ht="13.5" customHeight="1">
      <c r="A600" s="33"/>
      <c r="B600" s="33"/>
      <c r="C600" s="6">
        <v>4040</v>
      </c>
      <c r="D600" t="s">
        <v>53</v>
      </c>
      <c r="E600" s="111">
        <v>4000</v>
      </c>
      <c r="F600"/>
    </row>
    <row r="601" spans="1:6" ht="13.5" customHeight="1">
      <c r="A601" s="33"/>
      <c r="B601" s="33"/>
      <c r="C601" s="6">
        <v>4110</v>
      </c>
      <c r="D601" t="s">
        <v>54</v>
      </c>
      <c r="E601" s="111">
        <v>10000</v>
      </c>
      <c r="F601"/>
    </row>
    <row r="602" spans="1:6" ht="12.75">
      <c r="A602" s="33"/>
      <c r="B602" s="33"/>
      <c r="C602" s="6">
        <v>4120</v>
      </c>
      <c r="D602" t="s">
        <v>545</v>
      </c>
      <c r="E602" s="111">
        <v>1200</v>
      </c>
      <c r="F602"/>
    </row>
    <row r="603" spans="1:6" ht="12.75">
      <c r="A603" s="33"/>
      <c r="B603" s="33"/>
      <c r="C603" s="6">
        <v>4210</v>
      </c>
      <c r="D603" s="2" t="s">
        <v>57</v>
      </c>
      <c r="E603" s="111">
        <v>3000</v>
      </c>
      <c r="F603"/>
    </row>
    <row r="604" spans="1:6" ht="12.75">
      <c r="A604" s="33"/>
      <c r="B604" s="33"/>
      <c r="C604" s="6">
        <v>4260</v>
      </c>
      <c r="D604" s="2" t="s">
        <v>58</v>
      </c>
      <c r="E604" s="111">
        <v>5000</v>
      </c>
      <c r="F604"/>
    </row>
    <row r="605" spans="1:6" ht="12.75">
      <c r="A605" s="33"/>
      <c r="B605" s="33"/>
      <c r="C605" s="3">
        <v>4270</v>
      </c>
      <c r="D605" s="15" t="s">
        <v>296</v>
      </c>
      <c r="E605" s="111">
        <v>500</v>
      </c>
      <c r="F605"/>
    </row>
    <row r="606" spans="1:6" ht="12.75">
      <c r="A606" s="33"/>
      <c r="B606" s="33"/>
      <c r="C606" s="3">
        <v>4300</v>
      </c>
      <c r="D606" s="15" t="s">
        <v>162</v>
      </c>
      <c r="E606" s="111">
        <v>14000</v>
      </c>
      <c r="F606"/>
    </row>
    <row r="607" spans="1:6" ht="12.75">
      <c r="A607" s="33"/>
      <c r="B607" s="33"/>
      <c r="C607" s="6">
        <v>4440</v>
      </c>
      <c r="D607" t="s">
        <v>87</v>
      </c>
      <c r="E607" s="111">
        <v>1663</v>
      </c>
      <c r="F607"/>
    </row>
    <row r="608" spans="1:6" ht="12.75">
      <c r="A608" s="33"/>
      <c r="B608" s="33"/>
      <c r="C608" s="6">
        <v>4700</v>
      </c>
      <c r="D608" t="s">
        <v>271</v>
      </c>
      <c r="E608" s="111">
        <v>500</v>
      </c>
      <c r="F608"/>
    </row>
    <row r="609" spans="1:6" ht="12.75">
      <c r="A609" s="33"/>
      <c r="B609" s="33"/>
      <c r="D609" t="s">
        <v>282</v>
      </c>
      <c r="F609"/>
    </row>
    <row r="610" spans="1:6" ht="12.75">
      <c r="A610" s="33"/>
      <c r="B610" s="33"/>
      <c r="C610" s="3"/>
      <c r="D610" s="67" t="s">
        <v>330</v>
      </c>
      <c r="E610" s="103">
        <f>SUM(E611:E615)</f>
        <v>63000</v>
      </c>
      <c r="F610"/>
    </row>
    <row r="611" spans="1:6" ht="12.75">
      <c r="A611" s="33"/>
      <c r="B611" s="33"/>
      <c r="C611" s="3">
        <v>2910</v>
      </c>
      <c r="D611" s="16" t="s">
        <v>345</v>
      </c>
      <c r="E611" s="98">
        <v>48000</v>
      </c>
      <c r="F611"/>
    </row>
    <row r="612" spans="1:6" ht="12.75">
      <c r="A612" s="33"/>
      <c r="B612" s="33"/>
      <c r="C612" s="3"/>
      <c r="D612" s="16" t="s">
        <v>346</v>
      </c>
      <c r="F612"/>
    </row>
    <row r="613" spans="1:6" ht="12.75">
      <c r="A613" s="33"/>
      <c r="B613" s="33"/>
      <c r="C613" s="3"/>
      <c r="D613" s="16" t="s">
        <v>347</v>
      </c>
      <c r="F613"/>
    </row>
    <row r="614" spans="1:6" ht="12.75">
      <c r="A614" s="33"/>
      <c r="B614" s="33"/>
      <c r="C614" s="3"/>
      <c r="D614" s="16" t="s">
        <v>359</v>
      </c>
      <c r="F614"/>
    </row>
    <row r="615" spans="1:6" ht="12.75">
      <c r="A615" s="33"/>
      <c r="B615" s="33"/>
      <c r="C615" s="6">
        <v>4560</v>
      </c>
      <c r="D615" s="68" t="s">
        <v>349</v>
      </c>
      <c r="E615" s="98">
        <v>15000</v>
      </c>
      <c r="F615"/>
    </row>
    <row r="616" spans="1:6" ht="12.75">
      <c r="A616" s="33"/>
      <c r="B616" s="33"/>
      <c r="D616" s="68" t="s">
        <v>346</v>
      </c>
      <c r="F616"/>
    </row>
    <row r="617" spans="1:6" ht="12.75">
      <c r="A617" s="33"/>
      <c r="B617" s="33"/>
      <c r="D617" s="16" t="s">
        <v>347</v>
      </c>
      <c r="F617"/>
    </row>
    <row r="618" spans="1:6" ht="12.75">
      <c r="A618" s="33"/>
      <c r="B618" s="33"/>
      <c r="D618" s="16" t="s">
        <v>359</v>
      </c>
      <c r="F618"/>
    </row>
    <row r="619" spans="1:6" ht="12.75">
      <c r="A619" s="33"/>
      <c r="B619" s="33"/>
      <c r="D619" s="16"/>
      <c r="F619"/>
    </row>
    <row r="620" spans="1:6" ht="12.75">
      <c r="A620" s="33"/>
      <c r="B620" s="59">
        <v>85513</v>
      </c>
      <c r="C620" s="59"/>
      <c r="D620" s="58" t="s">
        <v>153</v>
      </c>
      <c r="E620" s="103">
        <f>E626</f>
        <v>81184</v>
      </c>
      <c r="F620"/>
    </row>
    <row r="621" spans="1:6" ht="12.75">
      <c r="A621" s="33"/>
      <c r="B621" s="59"/>
      <c r="C621" s="59"/>
      <c r="D621" s="58" t="s">
        <v>512</v>
      </c>
      <c r="F621"/>
    </row>
    <row r="622" spans="1:6" ht="12.75">
      <c r="A622" s="33"/>
      <c r="B622" s="59"/>
      <c r="C622" s="59"/>
      <c r="D622" s="58" t="s">
        <v>513</v>
      </c>
      <c r="F622"/>
    </row>
    <row r="623" spans="1:6" ht="12.75">
      <c r="A623" s="33"/>
      <c r="B623" s="59"/>
      <c r="C623" s="59"/>
      <c r="D623" s="58" t="s">
        <v>514</v>
      </c>
      <c r="F623"/>
    </row>
    <row r="624" spans="1:6" ht="12.75">
      <c r="A624" s="33"/>
      <c r="B624" s="59"/>
      <c r="C624" s="59"/>
      <c r="D624" s="58" t="s">
        <v>515</v>
      </c>
      <c r="F624"/>
    </row>
    <row r="625" spans="1:6" ht="12.75">
      <c r="A625" s="33"/>
      <c r="B625" s="59"/>
      <c r="C625" s="59"/>
      <c r="D625" s="58" t="s">
        <v>516</v>
      </c>
      <c r="F625"/>
    </row>
    <row r="626" spans="1:6" ht="12.75">
      <c r="A626" s="33"/>
      <c r="B626" s="6"/>
      <c r="C626" s="6">
        <v>4130</v>
      </c>
      <c r="D626" t="s">
        <v>151</v>
      </c>
      <c r="E626" s="98">
        <v>81184</v>
      </c>
      <c r="F626"/>
    </row>
    <row r="627" spans="1:6" ht="12.75">
      <c r="A627" s="33"/>
      <c r="B627" s="33"/>
      <c r="C627" s="3"/>
      <c r="D627" s="16"/>
      <c r="F627"/>
    </row>
    <row r="628" spans="1:6" ht="12.75">
      <c r="A628" s="7">
        <v>854</v>
      </c>
      <c r="B628" s="7"/>
      <c r="C628" s="7"/>
      <c r="D628" s="5" t="s">
        <v>64</v>
      </c>
      <c r="E628" s="103">
        <f>E629</f>
        <v>10000</v>
      </c>
      <c r="F628"/>
    </row>
    <row r="629" spans="1:6" ht="12.75">
      <c r="A629" s="33"/>
      <c r="B629" s="33" t="s">
        <v>261</v>
      </c>
      <c r="C629" s="3"/>
      <c r="D629" s="16" t="s">
        <v>468</v>
      </c>
      <c r="E629" s="98">
        <f>E630</f>
        <v>10000</v>
      </c>
      <c r="F629"/>
    </row>
    <row r="630" spans="1:6" ht="12.75">
      <c r="A630" s="33"/>
      <c r="B630" s="7"/>
      <c r="C630" s="6">
        <v>3240</v>
      </c>
      <c r="D630" t="s">
        <v>247</v>
      </c>
      <c r="E630" s="98">
        <v>10000</v>
      </c>
      <c r="F630"/>
    </row>
    <row r="631" spans="1:6" ht="12.75">
      <c r="A631" s="33"/>
      <c r="B631" s="7"/>
      <c r="E631"/>
      <c r="F631"/>
    </row>
    <row r="632" spans="1:6" ht="12.75">
      <c r="A632" s="33"/>
      <c r="B632" s="33"/>
      <c r="C632" s="3"/>
      <c r="D632" s="16"/>
      <c r="E632"/>
      <c r="F632"/>
    </row>
    <row r="633" spans="1:6" ht="12.75">
      <c r="A633" s="33"/>
      <c r="B633" s="33"/>
      <c r="C633" s="3"/>
      <c r="D633" s="16"/>
      <c r="E633"/>
      <c r="F633"/>
    </row>
    <row r="634" spans="1:6" ht="12.75">
      <c r="A634" s="33"/>
      <c r="B634" s="33"/>
      <c r="C634" s="3"/>
      <c r="D634" s="16"/>
      <c r="E634"/>
      <c r="F634"/>
    </row>
    <row r="635" spans="1:4" ht="12.75">
      <c r="A635" s="33"/>
      <c r="B635" s="33"/>
      <c r="C635" s="3"/>
      <c r="D635" s="16"/>
    </row>
    <row r="636" spans="1:4" ht="12.75">
      <c r="A636" s="33"/>
      <c r="B636" s="33"/>
      <c r="C636" s="3"/>
      <c r="D636" s="16"/>
    </row>
    <row r="637" spans="1:4" ht="12.75">
      <c r="A637" s="33"/>
      <c r="B637" s="33"/>
      <c r="C637" s="3"/>
      <c r="D637" s="16"/>
    </row>
    <row r="638" spans="4:5" ht="12.75">
      <c r="D638" s="7" t="s">
        <v>39</v>
      </c>
      <c r="E638" s="98" t="s">
        <v>283</v>
      </c>
    </row>
    <row r="639" spans="4:5" ht="12.75">
      <c r="D639" s="7"/>
      <c r="E639" s="76" t="s">
        <v>608</v>
      </c>
    </row>
    <row r="640" spans="4:6" ht="12.75">
      <c r="D640" s="6" t="s">
        <v>137</v>
      </c>
      <c r="E640" s="76" t="s">
        <v>189</v>
      </c>
      <c r="F640" s="87"/>
    </row>
    <row r="641" spans="4:6" ht="12.75">
      <c r="D641" s="6"/>
      <c r="E641" s="76" t="s">
        <v>609</v>
      </c>
      <c r="F641" s="112"/>
    </row>
    <row r="642" spans="1:6" ht="12.75">
      <c r="A642" s="30" t="s">
        <v>40</v>
      </c>
      <c r="B642" s="31" t="s">
        <v>41</v>
      </c>
      <c r="C642" s="1"/>
      <c r="D642" s="1" t="s">
        <v>42</v>
      </c>
      <c r="E642" s="99" t="s">
        <v>574</v>
      </c>
      <c r="F642" s="112"/>
    </row>
    <row r="643" spans="1:6" ht="12.75">
      <c r="A643" s="32" t="s">
        <v>74</v>
      </c>
      <c r="B643" s="32"/>
      <c r="C643" s="14"/>
      <c r="D643" s="26" t="s">
        <v>163</v>
      </c>
      <c r="E643" s="109">
        <f>E644</f>
        <v>1007</v>
      </c>
      <c r="F643" s="112"/>
    </row>
    <row r="644" spans="1:6" ht="12.75">
      <c r="A644" s="33"/>
      <c r="B644" s="55" t="s">
        <v>157</v>
      </c>
      <c r="C644" s="56"/>
      <c r="D644" s="67" t="s">
        <v>158</v>
      </c>
      <c r="E644" s="103">
        <f>E645</f>
        <v>1007</v>
      </c>
      <c r="F644" s="87"/>
    </row>
    <row r="645" spans="1:6" ht="12.75">
      <c r="A645" s="33"/>
      <c r="B645" s="33"/>
      <c r="C645" s="3">
        <v>2850</v>
      </c>
      <c r="D645" s="16" t="s">
        <v>159</v>
      </c>
      <c r="E645" s="98">
        <v>1007</v>
      </c>
      <c r="F645" s="76">
        <f>+E643+E647+E652+E660+E667</f>
        <v>1835407</v>
      </c>
    </row>
    <row r="646" spans="1:4" ht="12.75">
      <c r="A646" s="33"/>
      <c r="B646" s="33"/>
      <c r="C646" s="3"/>
      <c r="D646" s="16" t="s">
        <v>160</v>
      </c>
    </row>
    <row r="647" spans="1:6" ht="12.75">
      <c r="A647" s="25" t="s">
        <v>78</v>
      </c>
      <c r="B647" s="32"/>
      <c r="C647" s="14"/>
      <c r="D647" s="41" t="s">
        <v>192</v>
      </c>
      <c r="E647" s="109">
        <f>E648</f>
        <v>9400</v>
      </c>
      <c r="F647"/>
    </row>
    <row r="648" spans="1:6" ht="12.75">
      <c r="A648" s="32"/>
      <c r="B648" s="55" t="s">
        <v>84</v>
      </c>
      <c r="C648" s="56"/>
      <c r="D648" s="69" t="s">
        <v>85</v>
      </c>
      <c r="E648" s="105">
        <f>SUM(E649:E651)</f>
        <v>9400</v>
      </c>
      <c r="F648"/>
    </row>
    <row r="649" spans="1:6" ht="12.75">
      <c r="A649" s="32"/>
      <c r="B649" s="33"/>
      <c r="C649" s="6">
        <v>4300</v>
      </c>
      <c r="D649" t="s">
        <v>60</v>
      </c>
      <c r="E649" s="110">
        <v>7000</v>
      </c>
      <c r="F649"/>
    </row>
    <row r="650" spans="1:6" ht="12.75">
      <c r="A650" s="32"/>
      <c r="B650" s="33"/>
      <c r="C650" s="3">
        <v>4510</v>
      </c>
      <c r="D650" s="20" t="s">
        <v>257</v>
      </c>
      <c r="E650" s="110"/>
      <c r="F650"/>
    </row>
    <row r="651" spans="1:6" ht="12.75">
      <c r="A651" s="32"/>
      <c r="B651" s="32"/>
      <c r="C651" s="3">
        <v>4610</v>
      </c>
      <c r="D651" s="16" t="s">
        <v>299</v>
      </c>
      <c r="E651" s="110">
        <v>2400</v>
      </c>
      <c r="F651"/>
    </row>
    <row r="652" spans="1:6" ht="12.75">
      <c r="A652" s="39" t="s">
        <v>138</v>
      </c>
      <c r="B652" s="39"/>
      <c r="C652" s="7"/>
      <c r="D652" s="5" t="s">
        <v>139</v>
      </c>
      <c r="E652" s="101">
        <f>SUM(E655:E657)</f>
        <v>615000</v>
      </c>
      <c r="F652"/>
    </row>
    <row r="653" spans="1:6" ht="12.75">
      <c r="A653" s="34"/>
      <c r="B653" s="71" t="s">
        <v>141</v>
      </c>
      <c r="C653" s="59"/>
      <c r="D653" s="58" t="s">
        <v>142</v>
      </c>
      <c r="E653" s="103">
        <f>SUM(E657:E657)</f>
        <v>605000</v>
      </c>
      <c r="F653"/>
    </row>
    <row r="654" spans="1:6" ht="12.75">
      <c r="A654" s="34"/>
      <c r="B654" s="34"/>
      <c r="D654" t="s">
        <v>143</v>
      </c>
      <c r="F654"/>
    </row>
    <row r="655" spans="1:6" ht="12.75">
      <c r="A655" s="34"/>
      <c r="B655" s="34"/>
      <c r="C655" s="6">
        <v>8090</v>
      </c>
      <c r="D655" t="s">
        <v>554</v>
      </c>
      <c r="E655" s="98">
        <v>10000</v>
      </c>
      <c r="F655"/>
    </row>
    <row r="656" spans="1:6" ht="12.75">
      <c r="A656" s="34"/>
      <c r="B656" s="34"/>
      <c r="D656" t="s">
        <v>555</v>
      </c>
      <c r="F656"/>
    </row>
    <row r="657" spans="1:5" ht="12.75">
      <c r="A657" s="34"/>
      <c r="B657" s="34"/>
      <c r="C657" s="6">
        <v>8110</v>
      </c>
      <c r="D657" t="s">
        <v>318</v>
      </c>
      <c r="E657" s="98">
        <v>605000</v>
      </c>
    </row>
    <row r="658" spans="1:4" ht="12.75">
      <c r="A658" s="34"/>
      <c r="B658" s="34"/>
      <c r="D658" t="s">
        <v>319</v>
      </c>
    </row>
    <row r="659" spans="1:4" ht="12.75">
      <c r="A659" s="34"/>
      <c r="B659" s="34"/>
      <c r="D659" t="s">
        <v>320</v>
      </c>
    </row>
    <row r="660" spans="1:5" ht="12.75">
      <c r="A660" s="39" t="s">
        <v>144</v>
      </c>
      <c r="B660" s="39"/>
      <c r="C660" s="7"/>
      <c r="D660" s="5" t="s">
        <v>145</v>
      </c>
      <c r="E660" s="101">
        <f>SUM(+E661+E664)</f>
        <v>1195000</v>
      </c>
    </row>
    <row r="661" spans="1:5" ht="12.75">
      <c r="A661" s="34"/>
      <c r="B661" s="71" t="s">
        <v>140</v>
      </c>
      <c r="C661" s="59"/>
      <c r="D661" s="58" t="s">
        <v>149</v>
      </c>
      <c r="E661" s="103">
        <f>SUM(E662:E663)</f>
        <v>130000</v>
      </c>
    </row>
    <row r="662" spans="1:5" ht="12.75">
      <c r="A662" s="34"/>
      <c r="B662" s="34"/>
      <c r="C662" s="6">
        <v>4300</v>
      </c>
      <c r="D662" t="s">
        <v>60</v>
      </c>
      <c r="E662" s="98">
        <v>40000</v>
      </c>
    </row>
    <row r="663" spans="1:5" ht="12.75">
      <c r="A663" s="34"/>
      <c r="B663" s="34"/>
      <c r="C663" s="6">
        <v>4530</v>
      </c>
      <c r="D663" t="s">
        <v>278</v>
      </c>
      <c r="E663" s="98">
        <v>90000</v>
      </c>
    </row>
    <row r="664" spans="1:5" ht="12.75">
      <c r="A664" s="34"/>
      <c r="B664" s="71" t="s">
        <v>146</v>
      </c>
      <c r="C664" s="59"/>
      <c r="D664" s="58" t="s">
        <v>147</v>
      </c>
      <c r="E664" s="103">
        <f>SUM(E665:E666)</f>
        <v>1065000</v>
      </c>
    </row>
    <row r="665" spans="1:5" ht="12.75">
      <c r="A665" s="34"/>
      <c r="B665" s="34"/>
      <c r="C665" s="6">
        <v>4810</v>
      </c>
      <c r="D665" t="s">
        <v>148</v>
      </c>
      <c r="E665" s="98">
        <v>865000</v>
      </c>
    </row>
    <row r="666" spans="1:5" ht="12.75">
      <c r="A666" s="34"/>
      <c r="B666" s="34"/>
      <c r="C666" s="6">
        <v>6800</v>
      </c>
      <c r="D666" t="s">
        <v>367</v>
      </c>
      <c r="E666" s="98">
        <v>200000</v>
      </c>
    </row>
    <row r="667" spans="1:6" ht="12.75">
      <c r="A667" s="71" t="s">
        <v>223</v>
      </c>
      <c r="B667" s="71"/>
      <c r="C667" s="59"/>
      <c r="D667" s="58" t="s">
        <v>219</v>
      </c>
      <c r="E667" s="103">
        <f>+E684+E668+E677</f>
        <v>15000</v>
      </c>
      <c r="F667" s="93"/>
    </row>
    <row r="668" spans="1:6" s="73" customFormat="1" ht="12.75">
      <c r="A668" s="129"/>
      <c r="B668" s="59">
        <v>85213</v>
      </c>
      <c r="C668" s="59"/>
      <c r="D668" s="58" t="s">
        <v>153</v>
      </c>
      <c r="E668" s="103">
        <f>E673</f>
        <v>500</v>
      </c>
      <c r="F668" s="115"/>
    </row>
    <row r="669" spans="1:6" s="73" customFormat="1" ht="12.75">
      <c r="A669" s="129"/>
      <c r="B669" s="74"/>
      <c r="C669" s="74"/>
      <c r="D669" s="73" t="s">
        <v>332</v>
      </c>
      <c r="E669" s="111"/>
      <c r="F669" s="115"/>
    </row>
    <row r="670" spans="1:6" s="73" customFormat="1" ht="12.75">
      <c r="A670" s="129"/>
      <c r="B670" s="74"/>
      <c r="C670" s="74"/>
      <c r="D670" s="73" t="s">
        <v>333</v>
      </c>
      <c r="E670" s="111"/>
      <c r="F670" s="115"/>
    </row>
    <row r="671" spans="1:6" s="73" customFormat="1" ht="12.75">
      <c r="A671" s="129"/>
      <c r="B671" s="74"/>
      <c r="C671" s="74"/>
      <c r="D671" s="73" t="s">
        <v>335</v>
      </c>
      <c r="E671" s="111"/>
      <c r="F671" s="115"/>
    </row>
    <row r="672" spans="1:6" s="73" customFormat="1" ht="12.75">
      <c r="A672" s="129"/>
      <c r="B672" s="74"/>
      <c r="C672" s="74"/>
      <c r="D672" s="73" t="s">
        <v>334</v>
      </c>
      <c r="E672" s="111"/>
      <c r="F672" s="115"/>
    </row>
    <row r="673" spans="1:6" ht="12.75">
      <c r="A673" s="71"/>
      <c r="B673" s="59"/>
      <c r="C673" s="3">
        <v>2910</v>
      </c>
      <c r="D673" s="16" t="s">
        <v>345</v>
      </c>
      <c r="E673" s="111">
        <v>500</v>
      </c>
      <c r="F673" s="93"/>
    </row>
    <row r="674" spans="1:6" ht="12.75">
      <c r="A674" s="71"/>
      <c r="B674" s="59"/>
      <c r="C674" s="3"/>
      <c r="D674" s="16" t="s">
        <v>346</v>
      </c>
      <c r="E674" s="103"/>
      <c r="F674" s="93"/>
    </row>
    <row r="675" spans="1:6" ht="12.75">
      <c r="A675" s="71"/>
      <c r="B675" s="59"/>
      <c r="C675" s="3"/>
      <c r="D675" s="16" t="s">
        <v>347</v>
      </c>
      <c r="E675" s="103"/>
      <c r="F675" s="93"/>
    </row>
    <row r="676" spans="1:6" ht="12.75">
      <c r="A676" s="71"/>
      <c r="B676" s="59"/>
      <c r="C676" s="3"/>
      <c r="D676" s="16" t="s">
        <v>501</v>
      </c>
      <c r="E676" s="103"/>
      <c r="F676" s="93"/>
    </row>
    <row r="677" spans="1:6" ht="12.75">
      <c r="A677" s="71"/>
      <c r="B677" s="59">
        <v>85214</v>
      </c>
      <c r="C677" s="59"/>
      <c r="D677" s="58" t="s">
        <v>311</v>
      </c>
      <c r="E677" s="103">
        <f>E679</f>
        <v>4500</v>
      </c>
      <c r="F677" s="93"/>
    </row>
    <row r="678" spans="1:6" ht="12.75">
      <c r="A678" s="71"/>
      <c r="B678" s="6"/>
      <c r="D678" t="s">
        <v>262</v>
      </c>
      <c r="E678" s="111"/>
      <c r="F678" s="93"/>
    </row>
    <row r="679" spans="1:6" ht="12.75">
      <c r="A679" s="71"/>
      <c r="B679" s="59"/>
      <c r="C679" s="3">
        <v>2910</v>
      </c>
      <c r="D679" s="16" t="s">
        <v>345</v>
      </c>
      <c r="E679" s="111">
        <v>4500</v>
      </c>
      <c r="F679" s="93"/>
    </row>
    <row r="680" spans="1:6" ht="12.75">
      <c r="A680" s="71"/>
      <c r="B680" s="59"/>
      <c r="C680" s="3"/>
      <c r="D680" s="16" t="s">
        <v>346</v>
      </c>
      <c r="E680" s="103"/>
      <c r="F680" s="93"/>
    </row>
    <row r="681" spans="1:6" ht="12.75">
      <c r="A681" s="71"/>
      <c r="B681" s="59"/>
      <c r="C681" s="3"/>
      <c r="D681" s="16" t="s">
        <v>347</v>
      </c>
      <c r="E681" s="103"/>
      <c r="F681" s="93"/>
    </row>
    <row r="682" spans="1:6" ht="12.75">
      <c r="A682" s="71"/>
      <c r="B682" s="59"/>
      <c r="C682" s="3"/>
      <c r="D682" s="16" t="s">
        <v>348</v>
      </c>
      <c r="E682" s="103"/>
      <c r="F682" s="93"/>
    </row>
    <row r="683" spans="1:6" ht="12.75">
      <c r="A683" s="71"/>
      <c r="B683" s="59"/>
      <c r="C683" s="3"/>
      <c r="D683" s="16" t="s">
        <v>343</v>
      </c>
      <c r="E683" s="103"/>
      <c r="F683" s="93"/>
    </row>
    <row r="684" spans="1:5" ht="12.75">
      <c r="A684" s="34"/>
      <c r="B684" s="71" t="s">
        <v>379</v>
      </c>
      <c r="C684" s="59"/>
      <c r="D684" s="140" t="s">
        <v>316</v>
      </c>
      <c r="E684" s="103">
        <f>E685</f>
        <v>10000</v>
      </c>
    </row>
    <row r="685" spans="1:5" ht="12.75">
      <c r="A685" s="34"/>
      <c r="B685" s="34"/>
      <c r="C685" s="3">
        <v>2910</v>
      </c>
      <c r="D685" s="16" t="s">
        <v>345</v>
      </c>
      <c r="E685" s="98">
        <v>10000</v>
      </c>
    </row>
    <row r="686" spans="1:4" ht="12.75">
      <c r="A686" s="34"/>
      <c r="B686" s="34"/>
      <c r="C686" s="3"/>
      <c r="D686" s="16" t="s">
        <v>346</v>
      </c>
    </row>
    <row r="687" spans="1:4" ht="12.75">
      <c r="A687" s="34"/>
      <c r="B687" s="34"/>
      <c r="C687" s="3"/>
      <c r="D687" s="16" t="s">
        <v>347</v>
      </c>
    </row>
    <row r="688" spans="1:4" ht="12.75">
      <c r="A688" s="34"/>
      <c r="B688" s="34"/>
      <c r="C688" s="3"/>
      <c r="D688" s="16" t="s">
        <v>348</v>
      </c>
    </row>
    <row r="689" spans="1:6" ht="12.75">
      <c r="A689" s="34"/>
      <c r="B689" s="34"/>
      <c r="C689" s="3"/>
      <c r="D689" s="16" t="s">
        <v>343</v>
      </c>
      <c r="E689"/>
      <c r="F689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2021-11-18T07:14:33Z</cp:lastPrinted>
  <dcterms:created xsi:type="dcterms:W3CDTF">2014-09-04T08:28:49Z</dcterms:created>
  <dcterms:modified xsi:type="dcterms:W3CDTF">2022-01-28T13:05:50Z</dcterms:modified>
  <cp:category/>
  <cp:version/>
  <cp:contentType/>
  <cp:contentStatus/>
</cp:coreProperties>
</file>