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arbnik\Desktop\WYKONANIE 2021\"/>
    </mc:Choice>
  </mc:AlternateContent>
  <xr:revisionPtr revIDLastSave="0" documentId="8_{BB010021-ACB6-447E-812D-2AD126500465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Page1" sheetId="1" r:id="rId1"/>
  </sheets>
  <definedNames>
    <definedName name="_xlnm.Print_Area" localSheetId="0">Page1!$A$1:$T$98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0" i="1" l="1"/>
  <c r="S7" i="1" s="1"/>
  <c r="Q20" i="1"/>
  <c r="Q7" i="1" s="1"/>
  <c r="O20" i="1"/>
  <c r="T87" i="1"/>
  <c r="T86" i="1"/>
  <c r="S81" i="1"/>
  <c r="T81" i="1" s="1"/>
  <c r="Q81" i="1"/>
  <c r="O81" i="1"/>
  <c r="P81" i="1" s="1"/>
  <c r="T78" i="1"/>
  <c r="P78" i="1"/>
  <c r="P77" i="1"/>
  <c r="L81" i="1"/>
  <c r="P87" i="1"/>
  <c r="P86" i="1"/>
  <c r="P85" i="1"/>
  <c r="T76" i="1"/>
  <c r="P76" i="1"/>
  <c r="T15" i="1"/>
  <c r="P14" i="1"/>
  <c r="T82" i="1"/>
  <c r="O10" i="1"/>
  <c r="L10" i="1"/>
  <c r="T75" i="1"/>
  <c r="T74" i="1"/>
  <c r="T73" i="1"/>
  <c r="T72" i="1"/>
  <c r="T71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T55" i="1"/>
  <c r="T54" i="1"/>
  <c r="T53" i="1"/>
  <c r="T52" i="1"/>
  <c r="T14" i="1"/>
  <c r="T51" i="1"/>
  <c r="P51" i="1"/>
  <c r="T50" i="1"/>
  <c r="P50" i="1"/>
  <c r="T49" i="1"/>
  <c r="P49" i="1"/>
  <c r="T48" i="1"/>
  <c r="P48" i="1"/>
  <c r="T45" i="1"/>
  <c r="P45" i="1"/>
  <c r="T44" i="1"/>
  <c r="P44" i="1"/>
  <c r="T43" i="1"/>
  <c r="P43" i="1"/>
  <c r="T42" i="1"/>
  <c r="P42" i="1"/>
  <c r="T41" i="1"/>
  <c r="P41" i="1"/>
  <c r="T40" i="1"/>
  <c r="P40" i="1"/>
  <c r="T39" i="1"/>
  <c r="P39" i="1"/>
  <c r="T38" i="1"/>
  <c r="P38" i="1"/>
  <c r="T37" i="1"/>
  <c r="P37" i="1"/>
  <c r="T36" i="1"/>
  <c r="P36" i="1"/>
  <c r="T35" i="1"/>
  <c r="P35" i="1"/>
  <c r="T34" i="1"/>
  <c r="P34" i="1"/>
  <c r="T33" i="1"/>
  <c r="P33" i="1"/>
  <c r="T32" i="1"/>
  <c r="P32" i="1"/>
  <c r="T31" i="1"/>
  <c r="P31" i="1"/>
  <c r="T30" i="1"/>
  <c r="P30" i="1"/>
  <c r="T29" i="1"/>
  <c r="P29" i="1"/>
  <c r="T28" i="1"/>
  <c r="P28" i="1"/>
  <c r="T27" i="1"/>
  <c r="P27" i="1"/>
  <c r="T26" i="1"/>
  <c r="P26" i="1"/>
  <c r="P12" i="1"/>
  <c r="P11" i="1"/>
  <c r="L20" i="1"/>
  <c r="T84" i="1"/>
  <c r="P84" i="1"/>
  <c r="T83" i="1"/>
  <c r="P83" i="1"/>
  <c r="P82" i="1"/>
  <c r="L13" i="1"/>
  <c r="O13" i="1"/>
  <c r="Q13" i="1"/>
  <c r="Q9" i="1" s="1"/>
  <c r="S13" i="1"/>
  <c r="P15" i="1"/>
  <c r="P21" i="1"/>
  <c r="T21" i="1"/>
  <c r="P22" i="1"/>
  <c r="T22" i="1"/>
  <c r="P23" i="1"/>
  <c r="T23" i="1"/>
  <c r="P13" i="1" l="1"/>
  <c r="O19" i="1"/>
  <c r="L9" i="1"/>
  <c r="L7" i="1"/>
  <c r="S19" i="1"/>
  <c r="O7" i="1"/>
  <c r="O8" i="1"/>
  <c r="O9" i="1"/>
  <c r="L19" i="1"/>
  <c r="T13" i="1"/>
  <c r="S8" i="1"/>
  <c r="S6" i="1" s="1"/>
  <c r="P20" i="1"/>
  <c r="T7" i="1"/>
  <c r="S9" i="1"/>
  <c r="T9" i="1" s="1"/>
  <c r="Q8" i="1"/>
  <c r="Q6" i="1" s="1"/>
  <c r="T20" i="1"/>
  <c r="L8" i="1"/>
  <c r="Q19" i="1"/>
  <c r="P9" i="1" l="1"/>
  <c r="P19" i="1"/>
  <c r="P7" i="1"/>
  <c r="T19" i="1"/>
  <c r="O6" i="1"/>
  <c r="P8" i="1"/>
  <c r="T8" i="1"/>
  <c r="T6" i="1"/>
  <c r="L6" i="1"/>
  <c r="P6" i="1" l="1"/>
</calcChain>
</file>

<file path=xl/sharedStrings.xml><?xml version="1.0" encoding="utf-8"?>
<sst xmlns="http://schemas.openxmlformats.org/spreadsheetml/2006/main" count="282" uniqueCount="164">
  <si>
    <t>kwoty w zł</t>
  </si>
  <si>
    <t>L.p.</t>
  </si>
  <si>
    <t>Nazwa i cel</t>
  </si>
  <si>
    <t>Jednostka odpowiedzialna lub koordynująca</t>
  </si>
  <si>
    <t>Okres realizacji</t>
  </si>
  <si>
    <t>Łączne nakłady finansowe</t>
  </si>
  <si>
    <t>Limit 2021</t>
  </si>
  <si>
    <t>Od</t>
  </si>
  <si>
    <t>Do</t>
  </si>
  <si>
    <t>1</t>
  </si>
  <si>
    <t>Wydatki na przedsięwzięcia-ogółem (1.1+1.2+1.3)</t>
  </si>
  <si>
    <t>1.a</t>
  </si>
  <si>
    <t>- wydatki bieżące</t>
  </si>
  <si>
    <t>1.b</t>
  </si>
  <si>
    <t>- wydatki majątkowe</t>
  </si>
  <si>
    <t>0,00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</si>
  <si>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</si>
  <si>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</si>
  <si>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</si>
  <si>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Szkoła Podstawowa nr 5</t>
  </si>
  <si>
    <t>2019</t>
  </si>
  <si>
    <t>Urzad Miejski w Turku</t>
  </si>
  <si>
    <t>2018</t>
  </si>
  <si>
    <t>1.1.2</t>
  </si>
  <si>
    <t>2020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</si>
  <si>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</si>
  <si>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</si>
  <si>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</si>
  <si>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</si>
  <si>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</si>
  <si>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</si>
  <si>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1.3.1</t>
  </si>
  <si>
    <t>Miejski Ośrodek Sportu i Rekreacji w Turku</t>
  </si>
  <si>
    <t>Szkoła Podstawowa Nr 4</t>
  </si>
  <si>
    <t>Szkoła Podstawowa nr 1</t>
  </si>
  <si>
    <t>Przedszkole Samorządowe nr 6</t>
  </si>
  <si>
    <t>Przedszkole Samorządowe nr 4</t>
  </si>
  <si>
    <t>Przedszkole Samorządowe na 7</t>
  </si>
  <si>
    <t>Przedszkole Samorządowe nr 5</t>
  </si>
  <si>
    <t>Środowiskowy Dom Samopomocy w Turku</t>
  </si>
  <si>
    <t>1.3.1.23</t>
  </si>
  <si>
    <t>Utrzymanie zieleni na skwerach 2018-2021 - Utrzymanie zieleni</t>
  </si>
  <si>
    <t>2021</t>
  </si>
  <si>
    <t>1.3.1.25</t>
  </si>
  <si>
    <t>Świadczenie usługi oświetlania ulic, placów i dróg piblicznych za pomocą infrastruktury oświetleniowej będącej przedmiotem projektu: LED - Oświetlenie Energooszczedne - Oświetlenie ulic, placów i dróg</t>
  </si>
  <si>
    <t>2032</t>
  </si>
  <si>
    <t>1.3.1.28</t>
  </si>
  <si>
    <t>Ubezpieczenia majatkowe, OC i NNW dla Gminy Miejskiej Turek i jej jednostek organizacyjnych - Ubezpieczenie majątku oraz ubezpieczrnia OC i NNW dla Gminy Miejskiej Turek i jej jednostek organizacyjnych</t>
  </si>
  <si>
    <t>1.3.2</t>
  </si>
  <si>
    <t>Wykonanie nakładów %</t>
  </si>
  <si>
    <t>Wykonanie wydatków  %</t>
  </si>
  <si>
    <t>INFORMACJA O PRZEBIEGU REALIZACJI PRZEDSIĘWZIĘĆ</t>
  </si>
  <si>
    <t>Zakup energii elektrycznej 2019-2021  - Zakup energii elektrycznej</t>
  </si>
  <si>
    <t>Zakup energii elektrycznej 2019-2021 - Zakup energii elektrycznej</t>
  </si>
  <si>
    <t>Miejski Osrodek Pomocy Społecznej</t>
  </si>
  <si>
    <t>Miejski Osrodek Sportu i Rekreacji</t>
  </si>
  <si>
    <t xml:space="preserve">Miejski  Zespół Obsługi Szkół i Przedszkoli </t>
  </si>
  <si>
    <t>Przedszkole Samorządowe nr 3</t>
  </si>
  <si>
    <t>Przedszkole Samorządowe na 8</t>
  </si>
  <si>
    <t>1.3.1.34</t>
  </si>
  <si>
    <t>1.3.1.35</t>
  </si>
  <si>
    <t>1.3.1.36</t>
  </si>
  <si>
    <t xml:space="preserve"> wydatki majatkowe</t>
  </si>
  <si>
    <t>Przebudowa i zmiana sposobu użytkowania lokalu usługowo-handlowego na funkcję użyteczności publicznej - Muzeum Miasta Turku - Zachowanie, ochrona, promowanie i rozwój dziedzictwa kulturowego</t>
  </si>
  <si>
    <t>Pomysłowa.Atrakcyjna.Różnorodna.Kompleksowa – Rewitalizacja Parku Miejskiego, narzędziem integracji i aktywizacji mieszkańców Turku - Rewitalizacja parku miejskiego</t>
  </si>
  <si>
    <t>2022</t>
  </si>
  <si>
    <t>Usługi telekomunikacyjne i dostępu do sieci internet</t>
  </si>
  <si>
    <t>Przedszkole Samorządowe Nr 4</t>
  </si>
  <si>
    <t>Przedszkole Samorządowe Nr 3</t>
  </si>
  <si>
    <t>Przedszkole Samorządowe Nr 6</t>
  </si>
  <si>
    <t>Przedszkole Samorządowe Nr 8</t>
  </si>
  <si>
    <t>Przedszkole Samorządowe Nr 7</t>
  </si>
  <si>
    <t>Przedszkole Samorządowe Nr 5</t>
  </si>
  <si>
    <t>Prowadzenie strefy płatnego parkowania</t>
  </si>
  <si>
    <t>Utrzymanie Parku Tura</t>
  </si>
  <si>
    <t>Stypendia za wyniki w nauce 2020-2021</t>
  </si>
  <si>
    <t>Odbiór odpadów komunalnych z nieruchomości zamieszkałych połozonych na terenie Gminy Miejskiej Turek</t>
  </si>
  <si>
    <t>Przebudowa i zmiana sposobu użytkowania budynku użyteczności publicznej w celu jedo przeznaczenia na dwulokalowy budynek mieszkalny jednorodzinny w Turku przy ul. Matejki 1</t>
  </si>
  <si>
    <t>1.1.1.1</t>
  </si>
  <si>
    <t>Opracowanie Miejskiego Planu Adaptacji do zmian klimatu. - Opracowanie Miejskiego Planu Adaptacji do zmian klimatu.</t>
  </si>
  <si>
    <t>1.1.1.3</t>
  </si>
  <si>
    <t>1.1.2.4</t>
  </si>
  <si>
    <t>1.1.2.5</t>
  </si>
  <si>
    <t>Zmiana miejscowego planu zagospodarowania przestrzennego miasta Turku dla obszaru w rejonie ul. Przemysłowej, ul. Górniczej oraz granicy miasta - Zmiana miejscowego planu zagospodarowania przestrzennego</t>
  </si>
  <si>
    <t>Montaz iluminacji światecznych na słupach oświetlenia ulicznego oraz dekoracji przestrzennych 2020-2021 - Oświetlenie miasta</t>
  </si>
  <si>
    <t>Utrzymanie terenów zieleni miejskiej w obrebie skwerów wraz z omiataniem ciągów pieszych oraz utrzymanie fontanny - Utrzymanie zieleni</t>
  </si>
  <si>
    <t>Utrzymanie terenów zieleni miejskiej w obrębie pasów drogowych wraz z omiataniem ciagów pieszych - Utrzymanie zieleni</t>
  </si>
  <si>
    <t>Zakup energii elektrycznej 2021-2023 - Zakup energii elektrycznej</t>
  </si>
  <si>
    <t>Miejski Zespół Obsługi Szkół i Przedszkoli</t>
  </si>
  <si>
    <t>Miejski Ośrodek Pomocy Społecznej</t>
  </si>
  <si>
    <t xml:space="preserve">Szkoła Podstawowa Nr 4 </t>
  </si>
  <si>
    <t>Przedszkole Samorzadowe nr 3</t>
  </si>
  <si>
    <t>Przedszkole Samorządowe nr 8</t>
  </si>
  <si>
    <t>Ubezpieczenia majatkowe, NNW i OC dla Gminy Miejskiej Turek wraz z jednostkami organizacyjnymi - Ubezpieczenia majatkowe, NNW i OC dla Gminy Miejskiej Turek i jej jednostek organizacyjnych</t>
  </si>
  <si>
    <t>Stypendia za wyniki w nauce 2021-2022 - Pomoc materialna dla uczniów o charakterze motywacyjnym</t>
  </si>
  <si>
    <t>Zakup gazu ziemnego na potrzeby Urzedu Miejskiego w Turku - Zakup gazu ziemnego</t>
  </si>
  <si>
    <t>Zakup gazu ziemnego na potrzeby Szkoły Podstawowej nr 1 w Turku - Zakup gazu ziemnego</t>
  </si>
  <si>
    <t>Zakup gazu ziemnego na potrzeby Szkoły Podstawowej Nr 5 w Turku - Zakup gazu ziemnego</t>
  </si>
  <si>
    <t>Zakup gazu na potrzeby Miejskiego Ośrodka Pomocy Społecznej w Turku - Zakup gazu ziemnego</t>
  </si>
  <si>
    <t>1.3.2.5</t>
  </si>
  <si>
    <t>Przebudowa drogi gminnej Św. Floriana o budowę chodnika wraz z kanalizacją deszczową - Przebudowa drogi gminnej</t>
  </si>
  <si>
    <t>Budowa ulicy Św. Barbary i ul. Ignacego Daszyńskiego - Budowa drogi wewnętrznej</t>
  </si>
  <si>
    <t>1.3.2.6</t>
  </si>
  <si>
    <t>1.3.2.7</t>
  </si>
  <si>
    <t>1.3.1.37</t>
  </si>
  <si>
    <t>1.3.1.38</t>
  </si>
  <si>
    <t>1.3.1.39</t>
  </si>
  <si>
    <t>1.3.1.40</t>
  </si>
  <si>
    <t>1.3.1.41</t>
  </si>
  <si>
    <t>1.3.1.42</t>
  </si>
  <si>
    <t>1.3.1.43</t>
  </si>
  <si>
    <t>1.3.1.44</t>
  </si>
  <si>
    <t>1.3.1.45</t>
  </si>
  <si>
    <t>1.3.1.46</t>
  </si>
  <si>
    <t>1.3.1.47</t>
  </si>
  <si>
    <t>1.3.1.50</t>
  </si>
  <si>
    <t>1.3.1.51</t>
  </si>
  <si>
    <t>1.3.1.52</t>
  </si>
  <si>
    <t>1.3.1.53</t>
  </si>
  <si>
    <t>1.3.1.54</t>
  </si>
  <si>
    <t>1.3.1.55</t>
  </si>
  <si>
    <t>1.3.1.56</t>
  </si>
  <si>
    <t>1.3.1.57</t>
  </si>
  <si>
    <t>1.3.1.59</t>
  </si>
  <si>
    <t>1.3.1.60</t>
  </si>
  <si>
    <t>1.3.1.61</t>
  </si>
  <si>
    <t>1.3.1.62</t>
  </si>
  <si>
    <t>1.3.1.63</t>
  </si>
  <si>
    <t>1.3.1.65</t>
  </si>
  <si>
    <t>1.3.1.66</t>
  </si>
  <si>
    <t>1.3.1.67</t>
  </si>
  <si>
    <t>1.3.1.68</t>
  </si>
  <si>
    <t>1.3.1.69</t>
  </si>
  <si>
    <t>1.3.1.70</t>
  </si>
  <si>
    <t>1.3.1.71</t>
  </si>
  <si>
    <t>1.3.1.72</t>
  </si>
  <si>
    <t>1.3.1.73</t>
  </si>
  <si>
    <t>1.3.1.75</t>
  </si>
  <si>
    <t>1.3.1.76</t>
  </si>
  <si>
    <t>1.3.1.77</t>
  </si>
  <si>
    <t>1.3.1.78</t>
  </si>
  <si>
    <t>1.3.1.79</t>
  </si>
  <si>
    <t>1.3.1.80</t>
  </si>
  <si>
    <t>1.3.1.81</t>
  </si>
  <si>
    <t>1.3.1.82</t>
  </si>
  <si>
    <t>1.3.1.83</t>
  </si>
  <si>
    <t>1.3.1.85</t>
  </si>
  <si>
    <t>1.3.1.86</t>
  </si>
  <si>
    <t>1.3.1.88</t>
  </si>
  <si>
    <t xml:space="preserve">Odbiór, transport i zagospodarowanie odpadów komunalnych pochodzących z nieruchomości zamieszkałych położonych na terenie Gminy Miejskiej Turek - Odbiór i transport i zagospodarowanie odpadów komunalnych </t>
  </si>
  <si>
    <t>1.3.1.91</t>
  </si>
  <si>
    <t>Opracowanie miejscowego planu zagospodarowania przestrzennego miasta Turku pn."Rejon Osiedla Górniczego"</t>
  </si>
  <si>
    <t>1.3.1.92</t>
  </si>
  <si>
    <t>Wynajem iluminacji swietlnych znajdujacych się na słupach oświetlenia ulicznego oraz dekoracji przestrzennych 2021-2022</t>
  </si>
  <si>
    <t>1.3.2.8</t>
  </si>
  <si>
    <t>Budowa zespołu dwóch budynków mieszkalnych wielorodzinnych wraz z infrastrukturą towarzyszącą na terenie Gminy Miejskiej Turek - Budowa budynków mieszkalnych</t>
  </si>
  <si>
    <t>1.3.2.9</t>
  </si>
  <si>
    <t>Budowa skateparku</t>
  </si>
  <si>
    <t>1.3.2.10</t>
  </si>
  <si>
    <t>Dotacja celowa dla Miejskiego Domu Kultury na zadanie: Przebudowa Kina TUR</t>
  </si>
  <si>
    <t>Wykonanie nakładów na 31.12.2021 r.</t>
  </si>
  <si>
    <t>Wykonanie wydatków w okresie 01.01.2021 r. - 31.12.2021 r.</t>
  </si>
  <si>
    <t>,</t>
  </si>
  <si>
    <t>Załacznik nr 12 do sprawozdania z wykonania budżetu miasta Turku za 2021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</si>
</sst>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8"/>
      <color rgb="FF000000"/>
      <name val="Tahoma"/>
      <family val="2"/>
      <charset val="238"/>
    </font>
    <font>
      <sz val="7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7"/>
      <color rgb="FF000000"/>
      <name val="Arial"/>
      <family val="2"/>
      <charset val="238"/>
    </font>
    <font>
      <sz val="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2"/>
      <color rgb="FF000000"/>
      <name val="Tahoma"/>
      <family val="2"/>
      <charset val="238"/>
    </font>
    <font>
      <b/>
      <sz val="11"/>
      <color rgb="FF000000"/>
      <name val="Arial"/>
      <family val="2"/>
      <charset val="238"/>
    </font>
    <font>
      <sz val="8"/>
      <name val="Tahoma"/>
      <family val="2"/>
      <charset val="238"/>
    </font>
    <font>
      <sz val="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3D3D3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7">
    <xf numFmtId="0" fontId="0" fillId="2" borderId="0" xfId="0" applyFill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4" fillId="3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39" fontId="6" fillId="3" borderId="6" xfId="0" applyNumberFormat="1" applyFont="1" applyFill="1" applyBorder="1" applyAlignment="1">
      <alignment horizontal="right" vertical="center" wrapText="1"/>
    </xf>
    <xf numFmtId="10" fontId="6" fillId="4" borderId="6" xfId="1" applyNumberFormat="1" applyFont="1" applyFill="1" applyBorder="1" applyAlignment="1">
      <alignment horizontal="right" vertical="center" wrapText="1"/>
    </xf>
    <xf numFmtId="4" fontId="6" fillId="3" borderId="6" xfId="0" applyNumberFormat="1" applyFont="1" applyFill="1" applyBorder="1" applyAlignment="1">
      <alignment horizontal="right" vertical="center" wrapText="1"/>
    </xf>
    <xf numFmtId="39" fontId="6" fillId="2" borderId="6" xfId="0" applyNumberFormat="1" applyFont="1" applyFill="1" applyBorder="1" applyAlignment="1">
      <alignment horizontal="right" vertical="center" wrapText="1"/>
    </xf>
    <xf numFmtId="10" fontId="6" fillId="2" borderId="6" xfId="1" applyNumberFormat="1" applyFont="1" applyFill="1" applyBorder="1" applyAlignment="1">
      <alignment horizontal="right" vertical="center" wrapText="1"/>
    </xf>
    <xf numFmtId="4" fontId="6" fillId="2" borderId="6" xfId="0" applyNumberFormat="1" applyFont="1" applyFill="1" applyBorder="1" applyAlignment="1">
      <alignment horizontal="right" vertical="center" wrapText="1"/>
    </xf>
    <xf numFmtId="9" fontId="6" fillId="3" borderId="6" xfId="1" applyFont="1" applyFill="1" applyBorder="1" applyAlignment="1">
      <alignment horizontal="right" vertical="center" wrapText="1"/>
    </xf>
    <xf numFmtId="10" fontId="6" fillId="2" borderId="8" xfId="1" applyNumberFormat="1" applyFont="1" applyFill="1" applyBorder="1" applyAlignment="1">
      <alignment horizontal="right" vertical="center" wrapText="1"/>
    </xf>
    <xf numFmtId="39" fontId="6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39" fontId="6" fillId="2" borderId="9" xfId="0" applyNumberFormat="1" applyFont="1" applyFill="1" applyBorder="1" applyAlignment="1">
      <alignment horizontal="right" vertical="center" wrapText="1"/>
    </xf>
    <xf numFmtId="4" fontId="6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39" fontId="2" fillId="0" borderId="18" xfId="0" applyNumberFormat="1" applyFont="1" applyBorder="1" applyAlignment="1">
      <alignment horizontal="right" vertical="center" wrapText="1"/>
    </xf>
    <xf numFmtId="39" fontId="6" fillId="2" borderId="9" xfId="0" applyNumberFormat="1" applyFont="1" applyFill="1" applyBorder="1" applyAlignment="1">
      <alignment horizontal="right" vertical="center" wrapText="1"/>
    </xf>
    <xf numFmtId="4" fontId="6" fillId="2" borderId="6" xfId="0" applyNumberFormat="1" applyFont="1" applyFill="1" applyBorder="1" applyAlignment="1">
      <alignment horizontal="right" vertical="center" wrapText="1"/>
    </xf>
    <xf numFmtId="10" fontId="6" fillId="2" borderId="11" xfId="1" applyNumberFormat="1" applyFont="1" applyFill="1" applyBorder="1" applyAlignment="1">
      <alignment horizontal="right" vertical="center" wrapText="1"/>
    </xf>
    <xf numFmtId="39" fontId="6" fillId="3" borderId="7" xfId="0" applyNumberFormat="1" applyFont="1" applyFill="1" applyBorder="1" applyAlignment="1">
      <alignment horizontal="right" vertical="center" wrapText="1"/>
    </xf>
    <xf numFmtId="39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0" fontId="6" fillId="0" borderId="6" xfId="1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 vertical="center" wrapText="1"/>
    </xf>
    <xf numFmtId="4" fontId="0" fillId="2" borderId="1" xfId="0" applyNumberFormat="1" applyFill="1" applyBorder="1" applyAlignment="1">
      <alignment horizontal="right" vertical="center" wrapText="1"/>
    </xf>
    <xf numFmtId="4" fontId="6" fillId="2" borderId="9" xfId="0" applyNumberFormat="1" applyFont="1" applyFill="1" applyBorder="1" applyAlignment="1">
      <alignment horizontal="right" vertical="center" wrapText="1"/>
    </xf>
    <xf numFmtId="4" fontId="6" fillId="2" borderId="6" xfId="0" applyNumberFormat="1" applyFont="1" applyFill="1" applyBorder="1" applyAlignment="1">
      <alignment horizontal="right" vertical="center" wrapText="1"/>
    </xf>
    <xf numFmtId="4" fontId="6" fillId="3" borderId="6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right" vertical="center" wrapText="1"/>
    </xf>
    <xf numFmtId="4" fontId="6" fillId="2" borderId="9" xfId="0" applyNumberFormat="1" applyFont="1" applyFill="1" applyBorder="1" applyAlignment="1">
      <alignment vertical="center" wrapText="1"/>
    </xf>
    <xf numFmtId="4" fontId="6" fillId="2" borderId="18" xfId="0" applyNumberFormat="1" applyFont="1" applyFill="1" applyBorder="1" applyAlignment="1">
      <alignment vertical="center" wrapText="1"/>
    </xf>
    <xf numFmtId="4" fontId="6" fillId="2" borderId="11" xfId="0" applyNumberFormat="1" applyFont="1" applyFill="1" applyBorder="1" applyAlignment="1">
      <alignment vertical="center" wrapText="1"/>
    </xf>
    <xf numFmtId="4" fontId="6" fillId="3" borderId="9" xfId="0" applyNumberFormat="1" applyFont="1" applyFill="1" applyBorder="1" applyAlignment="1">
      <alignment horizontal="right" vertical="center" wrapText="1"/>
    </xf>
    <xf numFmtId="4" fontId="6" fillId="3" borderId="11" xfId="0" applyNumberFormat="1" applyFont="1" applyFill="1" applyBorder="1" applyAlignment="1">
      <alignment horizontal="right" vertical="center" wrapText="1"/>
    </xf>
    <xf numFmtId="4" fontId="6" fillId="3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right" vertical="center" wrapText="1"/>
    </xf>
    <xf numFmtId="4" fontId="6" fillId="2" borderId="18" xfId="0" applyNumberFormat="1" applyFont="1" applyFill="1" applyBorder="1" applyAlignment="1">
      <alignment horizontal="right" vertical="center" wrapText="1"/>
    </xf>
    <xf numFmtId="4" fontId="6" fillId="2" borderId="11" xfId="0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4" fontId="6" fillId="2" borderId="18" xfId="0" applyNumberFormat="1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 wrapText="1"/>
    </xf>
    <xf numFmtId="4" fontId="6" fillId="2" borderId="23" xfId="0" applyNumberFormat="1" applyFont="1" applyFill="1" applyBorder="1" applyAlignment="1">
      <alignment horizontal="right" vertical="center" wrapText="1"/>
    </xf>
    <xf numFmtId="4" fontId="6" fillId="2" borderId="24" xfId="0" applyNumberFormat="1" applyFont="1" applyFill="1" applyBorder="1" applyAlignment="1">
      <alignment horizontal="right" vertical="center" wrapText="1"/>
    </xf>
    <xf numFmtId="4" fontId="6" fillId="2" borderId="13" xfId="0" applyNumberFormat="1" applyFont="1" applyFill="1" applyBorder="1" applyAlignment="1">
      <alignment horizontal="right" vertical="center" wrapText="1"/>
    </xf>
    <xf numFmtId="4" fontId="6" fillId="2" borderId="16" xfId="0" applyNumberFormat="1" applyFont="1" applyFill="1" applyBorder="1" applyAlignment="1">
      <alignment horizontal="right" vertical="center" wrapText="1"/>
    </xf>
    <xf numFmtId="39" fontId="6" fillId="2" borderId="6" xfId="0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top" wrapText="1"/>
    </xf>
    <xf numFmtId="39" fontId="6" fillId="2" borderId="9" xfId="0" applyNumberFormat="1" applyFont="1" applyFill="1" applyBorder="1" applyAlignment="1">
      <alignment horizontal="right" vertical="center" wrapText="1"/>
    </xf>
    <xf numFmtId="39" fontId="6" fillId="2" borderId="18" xfId="0" applyNumberFormat="1" applyFont="1" applyFill="1" applyBorder="1" applyAlignment="1">
      <alignment horizontal="right" vertical="center" wrapText="1"/>
    </xf>
    <xf numFmtId="39" fontId="6" fillId="2" borderId="11" xfId="0" applyNumberFormat="1" applyFont="1" applyFill="1" applyBorder="1" applyAlignment="1">
      <alignment horizontal="right" vertical="center" wrapText="1"/>
    </xf>
    <xf numFmtId="0" fontId="6" fillId="2" borderId="22" xfId="0" applyFont="1" applyFill="1" applyBorder="1" applyAlignment="1">
      <alignment horizontal="center" vertical="center" wrapText="1"/>
    </xf>
    <xf numFmtId="39" fontId="6" fillId="3" borderId="6" xfId="0" applyNumberFormat="1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left" vertical="center" wrapText="1"/>
    </xf>
    <xf numFmtId="4" fontId="6" fillId="0" borderId="9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39" fontId="6" fillId="3" borderId="8" xfId="0" applyNumberFormat="1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39" fontId="2" fillId="0" borderId="3" xfId="0" applyNumberFormat="1" applyFont="1" applyBorder="1" applyAlignment="1">
      <alignment horizontal="center" vertical="center" wrapText="1"/>
    </xf>
    <xf numFmtId="39" fontId="2" fillId="0" borderId="4" xfId="0" applyNumberFormat="1" applyFont="1" applyBorder="1" applyAlignment="1">
      <alignment horizontal="center" vertical="center" wrapText="1"/>
    </xf>
    <xf numFmtId="39" fontId="2" fillId="0" borderId="5" xfId="0" applyNumberFormat="1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top" wrapText="1"/>
    </xf>
    <xf numFmtId="0" fontId="0" fillId="2" borderId="18" xfId="0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center" wrapText="1"/>
    </xf>
    <xf numFmtId="39" fontId="2" fillId="0" borderId="10" xfId="0" applyNumberFormat="1" applyFont="1" applyBorder="1" applyAlignment="1">
      <alignment horizontal="center" vertical="center" wrapText="1"/>
    </xf>
    <xf numFmtId="4" fontId="0" fillId="2" borderId="9" xfId="0" applyNumberFormat="1" applyFill="1" applyBorder="1" applyAlignment="1">
      <alignment horizontal="right" vertical="center" wrapText="1"/>
    </xf>
    <xf numFmtId="4" fontId="0" fillId="2" borderId="18" xfId="0" applyNumberFormat="1" applyFill="1" applyBorder="1" applyAlignment="1">
      <alignment horizontal="right" vertical="center" wrapText="1"/>
    </xf>
    <xf numFmtId="4" fontId="0" fillId="2" borderId="11" xfId="0" applyNumberFormat="1" applyFill="1" applyBorder="1" applyAlignment="1">
      <alignment horizontal="righ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4" fontId="0" fillId="2" borderId="3" xfId="0" applyNumberFormat="1" applyFill="1" applyBorder="1" applyAlignment="1">
      <alignment horizontal="right" vertical="center" wrapText="1"/>
    </xf>
    <xf numFmtId="4" fontId="0" fillId="2" borderId="5" xfId="0" applyNumberFormat="1" applyFill="1" applyBorder="1" applyAlignment="1">
      <alignment horizontal="right" vertical="center" wrapText="1"/>
    </xf>
    <xf numFmtId="4" fontId="0" fillId="2" borderId="4" xfId="0" applyNumberFormat="1" applyFill="1" applyBorder="1" applyAlignment="1">
      <alignment horizontal="righ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right" vertical="center" wrapText="1"/>
    </xf>
    <xf numFmtId="4" fontId="6" fillId="2" borderId="10" xfId="0" applyNumberFormat="1" applyFont="1" applyFill="1" applyBorder="1" applyAlignment="1">
      <alignment horizontal="right" vertical="center" wrapText="1"/>
    </xf>
    <xf numFmtId="4" fontId="6" fillId="2" borderId="15" xfId="0" applyNumberFormat="1" applyFont="1" applyFill="1" applyBorder="1" applyAlignment="1">
      <alignment horizontal="right" vertical="center" wrapText="1"/>
    </xf>
    <xf numFmtId="0" fontId="4" fillId="4" borderId="6" xfId="0" applyFont="1" applyFill="1" applyBorder="1" applyAlignment="1">
      <alignment horizontal="lef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0"/>
  <sheetViews>
    <sheetView tabSelected="1" view="pageLayout" zoomScaleNormal="100" zoomScaleSheetLayoutView="100" workbookViewId="0">
      <selection activeCell="T55" sqref="T55"/>
    </sheetView>
  </sheetViews>
  <sheetFormatPr defaultRowHeight="10.199999999999999" x14ac:dyDescent="0.2"/>
  <cols>
    <col min="1" max="1" width="7.42578125" customWidth="1"/>
    <col min="2" max="4" width="12" customWidth="1"/>
    <col min="5" max="5" width="14" customWidth="1"/>
    <col min="6" max="6" width="10.5703125" customWidth="1"/>
    <col min="7" max="7" width="6.140625" customWidth="1"/>
    <col min="8" max="8" width="4.42578125" hidden="1" customWidth="1"/>
    <col min="9" max="9" width="4.5703125" customWidth="1"/>
    <col min="10" max="10" width="1.42578125" customWidth="1"/>
    <col min="11" max="11" width="6" customWidth="1"/>
    <col min="12" max="12" width="1.5703125" customWidth="1"/>
    <col min="13" max="13" width="4.42578125" customWidth="1"/>
    <col min="14" max="14" width="11.28515625" customWidth="1"/>
    <col min="15" max="15" width="18.5703125" style="4" customWidth="1"/>
    <col min="16" max="16" width="10" style="4" customWidth="1"/>
    <col min="17" max="17" width="3" customWidth="1"/>
    <col min="18" max="18" width="15.7109375" customWidth="1"/>
    <col min="19" max="19" width="19.42578125" style="3" customWidth="1"/>
    <col min="20" max="20" width="10.28515625" style="4" customWidth="1"/>
  </cols>
  <sheetData>
    <row r="1" spans="1:20" ht="13.65" customHeight="1" x14ac:dyDescent="0.2">
      <c r="B1" s="109" t="s">
        <v>51</v>
      </c>
      <c r="C1" s="109"/>
      <c r="D1" s="109"/>
      <c r="E1" s="109"/>
      <c r="F1" s="109"/>
      <c r="G1" s="109"/>
      <c r="H1" s="109"/>
      <c r="I1" s="109"/>
      <c r="J1" s="109"/>
      <c r="K1" s="109"/>
      <c r="N1" s="135" t="s">
        <v>163</v>
      </c>
      <c r="O1" s="135"/>
      <c r="P1" s="135"/>
      <c r="Q1" s="135"/>
      <c r="R1" s="135"/>
      <c r="S1" s="135"/>
      <c r="T1" s="135"/>
    </row>
    <row r="2" spans="1:20" ht="17.399999999999999" customHeight="1" x14ac:dyDescent="0.2">
      <c r="B2" s="109"/>
      <c r="C2" s="109"/>
      <c r="D2" s="109"/>
      <c r="E2" s="109"/>
      <c r="F2" s="109"/>
      <c r="G2" s="109"/>
      <c r="H2" s="109"/>
      <c r="I2" s="109"/>
      <c r="J2" s="109"/>
      <c r="K2" s="109"/>
      <c r="N2" s="135"/>
      <c r="O2" s="135"/>
      <c r="P2" s="135"/>
      <c r="Q2" s="135"/>
      <c r="R2" s="135"/>
      <c r="S2" s="135"/>
      <c r="T2" s="135"/>
    </row>
    <row r="3" spans="1:20" ht="20.55" customHeight="1" x14ac:dyDescent="0.2">
      <c r="M3" s="136" t="s">
        <v>0</v>
      </c>
      <c r="N3" s="136"/>
      <c r="O3" s="5"/>
      <c r="P3" s="5"/>
    </row>
    <row r="4" spans="1:20" ht="27" customHeight="1" x14ac:dyDescent="0.2">
      <c r="A4" s="51" t="s">
        <v>1</v>
      </c>
      <c r="B4" s="54" t="s">
        <v>2</v>
      </c>
      <c r="C4" s="55"/>
      <c r="D4" s="55"/>
      <c r="E4" s="56"/>
      <c r="F4" s="54" t="s">
        <v>3</v>
      </c>
      <c r="G4" s="55"/>
      <c r="H4" s="56"/>
      <c r="I4" s="75" t="s">
        <v>4</v>
      </c>
      <c r="J4" s="84"/>
      <c r="K4" s="76"/>
      <c r="L4" s="54" t="s">
        <v>5</v>
      </c>
      <c r="M4" s="55"/>
      <c r="N4" s="56"/>
      <c r="O4" s="51" t="s">
        <v>160</v>
      </c>
      <c r="P4" s="51" t="s">
        <v>49</v>
      </c>
      <c r="Q4" s="54" t="s">
        <v>6</v>
      </c>
      <c r="R4" s="56"/>
      <c r="S4" s="51" t="s">
        <v>161</v>
      </c>
      <c r="T4" s="51" t="s">
        <v>50</v>
      </c>
    </row>
    <row r="5" spans="1:20" ht="31.2" customHeight="1" x14ac:dyDescent="0.2">
      <c r="A5" s="52"/>
      <c r="B5" s="57"/>
      <c r="C5" s="58"/>
      <c r="D5" s="58"/>
      <c r="E5" s="59"/>
      <c r="F5" s="57"/>
      <c r="G5" s="58"/>
      <c r="H5" s="59"/>
      <c r="I5" s="75" t="s">
        <v>7</v>
      </c>
      <c r="J5" s="76"/>
      <c r="K5" s="1" t="s">
        <v>8</v>
      </c>
      <c r="L5" s="57"/>
      <c r="M5" s="58"/>
      <c r="N5" s="59"/>
      <c r="O5" s="52"/>
      <c r="P5" s="52"/>
      <c r="Q5" s="57"/>
      <c r="R5" s="59"/>
      <c r="S5" s="52"/>
      <c r="T5" s="52"/>
    </row>
    <row r="6" spans="1:20" ht="10.65" customHeight="1" x14ac:dyDescent="0.2">
      <c r="A6" s="2" t="s">
        <v>9</v>
      </c>
      <c r="B6" s="115" t="s">
        <v>10</v>
      </c>
      <c r="C6" s="115"/>
      <c r="D6" s="115"/>
      <c r="E6" s="115"/>
      <c r="F6" s="115"/>
      <c r="G6" s="115"/>
      <c r="H6" s="115"/>
      <c r="I6" s="115"/>
      <c r="J6" s="115"/>
      <c r="K6" s="115"/>
      <c r="L6" s="114">
        <f>SUM(L7:N8)</f>
        <v>52751195.020000003</v>
      </c>
      <c r="M6" s="114"/>
      <c r="N6" s="114"/>
      <c r="O6" s="9">
        <f>SUM(O7:O8)</f>
        <v>19235376.93</v>
      </c>
      <c r="P6" s="10">
        <f t="shared" ref="P6:P15" si="0">O6/L6</f>
        <v>0.36464343457446091</v>
      </c>
      <c r="Q6" s="66">
        <f>SUM(Q7:R8)</f>
        <v>20387843.640000001</v>
      </c>
      <c r="R6" s="66"/>
      <c r="S6" s="11">
        <f>SUM(S7:S8)</f>
        <v>15808967.810000001</v>
      </c>
      <c r="T6" s="10">
        <f t="shared" ref="T6:T13" si="1">S6/Q6</f>
        <v>0.77541147014604039</v>
      </c>
    </row>
    <row r="7" spans="1:20" ht="10.65" customHeight="1" x14ac:dyDescent="0.2">
      <c r="A7" s="2" t="s">
        <v>11</v>
      </c>
      <c r="B7" s="115" t="s">
        <v>12</v>
      </c>
      <c r="C7" s="115"/>
      <c r="D7" s="115"/>
      <c r="E7" s="115"/>
      <c r="F7" s="115"/>
      <c r="G7" s="115"/>
      <c r="H7" s="115"/>
      <c r="I7" s="115"/>
      <c r="J7" s="115"/>
      <c r="K7" s="115"/>
      <c r="L7" s="114">
        <f>SUM(L10,L17,L20)</f>
        <v>18456245.82</v>
      </c>
      <c r="M7" s="114"/>
      <c r="N7" s="114"/>
      <c r="O7" s="9">
        <f>SUM(O10,O20)</f>
        <v>9263286.8600000013</v>
      </c>
      <c r="P7" s="10">
        <f t="shared" si="0"/>
        <v>0.50190526016736814</v>
      </c>
      <c r="Q7" s="66">
        <f>SUM(Q10,Q20)</f>
        <v>7444832.6400000006</v>
      </c>
      <c r="R7" s="66"/>
      <c r="S7" s="11">
        <f>SUM(S10,S20)</f>
        <v>6571136.1300000008</v>
      </c>
      <c r="T7" s="10">
        <f t="shared" si="1"/>
        <v>0.88264390185136521</v>
      </c>
    </row>
    <row r="8" spans="1:20" ht="10.65" customHeight="1" x14ac:dyDescent="0.2">
      <c r="A8" s="2" t="s">
        <v>13</v>
      </c>
      <c r="B8" s="115" t="s">
        <v>14</v>
      </c>
      <c r="C8" s="115"/>
      <c r="D8" s="115"/>
      <c r="E8" s="115"/>
      <c r="F8" s="115"/>
      <c r="G8" s="115"/>
      <c r="H8" s="115"/>
      <c r="I8" s="115"/>
      <c r="J8" s="115"/>
      <c r="K8" s="115"/>
      <c r="L8" s="114">
        <f>SUM(L13,L81)</f>
        <v>34294949.200000003</v>
      </c>
      <c r="M8" s="114"/>
      <c r="N8" s="114"/>
      <c r="O8" s="9">
        <f>SUM(O13,O81)</f>
        <v>9972090.0700000003</v>
      </c>
      <c r="P8" s="10">
        <f t="shared" si="0"/>
        <v>0.29077430649758768</v>
      </c>
      <c r="Q8" s="66">
        <f>SUM(Q13,Q81)</f>
        <v>12943011</v>
      </c>
      <c r="R8" s="66"/>
      <c r="S8" s="11">
        <f>SUM(S13,S81)</f>
        <v>9237831.6799999997</v>
      </c>
      <c r="T8" s="10">
        <f t="shared" si="1"/>
        <v>0.71373127010399662</v>
      </c>
    </row>
    <row r="9" spans="1:20" ht="41.4" customHeight="1" x14ac:dyDescent="0.2">
      <c r="A9" s="2" t="s">
        <v>16</v>
      </c>
      <c r="B9" s="115" t="s">
        <v>17</v>
      </c>
      <c r="C9" s="115"/>
      <c r="D9" s="115"/>
      <c r="E9" s="115"/>
      <c r="F9" s="115"/>
      <c r="G9" s="115"/>
      <c r="H9" s="115"/>
      <c r="I9" s="115"/>
      <c r="J9" s="115"/>
      <c r="K9" s="115"/>
      <c r="L9" s="114">
        <f>SUM(L10,L13)</f>
        <v>19768636.199999999</v>
      </c>
      <c r="M9" s="114"/>
      <c r="N9" s="114"/>
      <c r="O9" s="9">
        <f>SUM(O10,O13)</f>
        <v>8668448.0099999998</v>
      </c>
      <c r="P9" s="10">
        <f t="shared" si="0"/>
        <v>0.43849499390352481</v>
      </c>
      <c r="Q9" s="66">
        <f>SUM(Q10,Q13)</f>
        <v>11516698</v>
      </c>
      <c r="R9" s="66"/>
      <c r="S9" s="11">
        <f>SUM(S10,S13)</f>
        <v>7923585.3799999999</v>
      </c>
      <c r="T9" s="10">
        <f t="shared" si="1"/>
        <v>0.68800843609861084</v>
      </c>
    </row>
    <row r="10" spans="1:20" ht="16.8" customHeight="1" x14ac:dyDescent="0.2">
      <c r="A10" s="2" t="s">
        <v>18</v>
      </c>
      <c r="B10" s="115" t="s">
        <v>12</v>
      </c>
      <c r="C10" s="115"/>
      <c r="D10" s="115"/>
      <c r="E10" s="115"/>
      <c r="F10" s="115"/>
      <c r="G10" s="115"/>
      <c r="H10" s="115"/>
      <c r="I10" s="119"/>
      <c r="J10" s="119"/>
      <c r="K10" s="119"/>
      <c r="L10" s="114">
        <f>SUM(L11:N12)</f>
        <v>52000</v>
      </c>
      <c r="M10" s="114"/>
      <c r="N10" s="114"/>
      <c r="O10" s="34">
        <f>SUM(O11:O12)</f>
        <v>12000</v>
      </c>
      <c r="P10" s="10">
        <v>0</v>
      </c>
      <c r="Q10" s="66">
        <v>0</v>
      </c>
      <c r="R10" s="66"/>
      <c r="S10" s="11">
        <v>0</v>
      </c>
      <c r="T10" s="10">
        <v>0</v>
      </c>
    </row>
    <row r="11" spans="1:20" s="6" customFormat="1" ht="34.200000000000003" customHeight="1" x14ac:dyDescent="0.2">
      <c r="A11" s="28" t="s">
        <v>78</v>
      </c>
      <c r="B11" s="120" t="s">
        <v>79</v>
      </c>
      <c r="C11" s="121"/>
      <c r="D11" s="121"/>
      <c r="E11" s="121"/>
      <c r="F11" s="123" t="s">
        <v>21</v>
      </c>
      <c r="G11" s="92"/>
      <c r="H11" s="29"/>
      <c r="I11" s="122" t="s">
        <v>42</v>
      </c>
      <c r="J11" s="122"/>
      <c r="K11" s="36">
        <v>2022</v>
      </c>
      <c r="L11" s="137">
        <v>40000</v>
      </c>
      <c r="M11" s="137"/>
      <c r="N11" s="137"/>
      <c r="O11" s="35">
        <v>0</v>
      </c>
      <c r="P11" s="33">
        <f t="shared" si="0"/>
        <v>0</v>
      </c>
      <c r="Q11" s="116">
        <v>0</v>
      </c>
      <c r="R11" s="117"/>
      <c r="S11" s="27">
        <v>0</v>
      </c>
      <c r="T11" s="42">
        <v>0</v>
      </c>
    </row>
    <row r="12" spans="1:20" s="6" customFormat="1" ht="38.4" customHeight="1" x14ac:dyDescent="0.2">
      <c r="A12" s="28" t="s">
        <v>80</v>
      </c>
      <c r="B12" s="120" t="s">
        <v>64</v>
      </c>
      <c r="C12" s="121"/>
      <c r="D12" s="121"/>
      <c r="E12" s="121"/>
      <c r="F12" s="123" t="s">
        <v>21</v>
      </c>
      <c r="G12" s="92"/>
      <c r="H12" s="29"/>
      <c r="I12" s="122" t="s">
        <v>24</v>
      </c>
      <c r="J12" s="122"/>
      <c r="K12" s="36">
        <v>2022</v>
      </c>
      <c r="L12" s="124">
        <v>12000</v>
      </c>
      <c r="M12" s="125"/>
      <c r="N12" s="126"/>
      <c r="O12" s="30">
        <v>12000</v>
      </c>
      <c r="P12" s="13">
        <f t="shared" si="0"/>
        <v>1</v>
      </c>
      <c r="Q12" s="116">
        <v>0</v>
      </c>
      <c r="R12" s="117"/>
      <c r="S12" s="27">
        <v>0</v>
      </c>
      <c r="T12" s="42">
        <v>0</v>
      </c>
    </row>
    <row r="13" spans="1:20" ht="10.65" customHeight="1" x14ac:dyDescent="0.2">
      <c r="A13" s="2" t="s">
        <v>23</v>
      </c>
      <c r="B13" s="115" t="s">
        <v>14</v>
      </c>
      <c r="C13" s="115"/>
      <c r="D13" s="115"/>
      <c r="E13" s="115"/>
      <c r="F13" s="115"/>
      <c r="G13" s="115"/>
      <c r="H13" s="115"/>
      <c r="I13" s="132"/>
      <c r="J13" s="132"/>
      <c r="K13" s="132"/>
      <c r="L13" s="118">
        <f>SUM(L14:N15)</f>
        <v>19716636.199999999</v>
      </c>
      <c r="M13" s="118"/>
      <c r="N13" s="118"/>
      <c r="O13" s="9">
        <f>SUM(O14:O15)</f>
        <v>8656448.0099999998</v>
      </c>
      <c r="P13" s="10">
        <f t="shared" si="0"/>
        <v>0.4390428429165823</v>
      </c>
      <c r="Q13" s="66">
        <f>SUM(Q14:R15)</f>
        <v>11516698</v>
      </c>
      <c r="R13" s="66"/>
      <c r="S13" s="11">
        <f>SUM(S14:S15)</f>
        <v>7923585.3799999999</v>
      </c>
      <c r="T13" s="10">
        <f t="shared" si="1"/>
        <v>0.68800843609861084</v>
      </c>
    </row>
    <row r="14" spans="1:20" ht="53.4" customHeight="1" x14ac:dyDescent="0.2">
      <c r="A14" s="1" t="s">
        <v>81</v>
      </c>
      <c r="B14" s="108" t="s">
        <v>63</v>
      </c>
      <c r="C14" s="108"/>
      <c r="D14" s="108"/>
      <c r="E14" s="108"/>
      <c r="F14" s="67" t="s">
        <v>21</v>
      </c>
      <c r="G14" s="67"/>
      <c r="H14" s="67"/>
      <c r="I14" s="67" t="s">
        <v>20</v>
      </c>
      <c r="J14" s="67"/>
      <c r="K14" s="18">
        <v>2021</v>
      </c>
      <c r="L14" s="101">
        <v>656804</v>
      </c>
      <c r="M14" s="101"/>
      <c r="N14" s="101"/>
      <c r="O14" s="12">
        <v>656801.18999999994</v>
      </c>
      <c r="P14" s="13">
        <f t="shared" si="0"/>
        <v>0.99999572170693229</v>
      </c>
      <c r="Q14" s="53">
        <v>596804</v>
      </c>
      <c r="R14" s="53"/>
      <c r="S14" s="14">
        <v>596802.74</v>
      </c>
      <c r="T14" s="13">
        <f>S14/Q14</f>
        <v>0.99999788875409679</v>
      </c>
    </row>
    <row r="15" spans="1:20" ht="55.8" customHeight="1" x14ac:dyDescent="0.2">
      <c r="A15" s="1" t="s">
        <v>82</v>
      </c>
      <c r="B15" s="108" t="s">
        <v>64</v>
      </c>
      <c r="C15" s="108"/>
      <c r="D15" s="108"/>
      <c r="E15" s="108"/>
      <c r="F15" s="67" t="s">
        <v>21</v>
      </c>
      <c r="G15" s="67"/>
      <c r="H15" s="67"/>
      <c r="I15" s="67" t="s">
        <v>24</v>
      </c>
      <c r="J15" s="67"/>
      <c r="K15" s="18" t="s">
        <v>65</v>
      </c>
      <c r="L15" s="101">
        <v>19059832.199999999</v>
      </c>
      <c r="M15" s="101"/>
      <c r="N15" s="101"/>
      <c r="O15" s="12">
        <v>7999646.8200000003</v>
      </c>
      <c r="P15" s="13">
        <f t="shared" si="0"/>
        <v>0.419712342483267</v>
      </c>
      <c r="Q15" s="53">
        <v>10919894</v>
      </c>
      <c r="R15" s="53"/>
      <c r="S15" s="14">
        <v>7326782.6399999997</v>
      </c>
      <c r="T15" s="13">
        <f>S15/Q15</f>
        <v>0.67095730416430777</v>
      </c>
    </row>
    <row r="16" spans="1:20" ht="10.65" customHeight="1" x14ac:dyDescent="0.2">
      <c r="A16" s="2" t="s">
        <v>25</v>
      </c>
      <c r="B16" s="115" t="s">
        <v>26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4">
        <v>0</v>
      </c>
      <c r="M16" s="114"/>
      <c r="N16" s="114"/>
      <c r="O16" s="11">
        <v>0</v>
      </c>
      <c r="P16" s="15">
        <v>0</v>
      </c>
      <c r="Q16" s="60" t="s">
        <v>15</v>
      </c>
      <c r="R16" s="60"/>
      <c r="S16" s="11">
        <v>0</v>
      </c>
      <c r="T16" s="15">
        <v>0</v>
      </c>
    </row>
    <row r="17" spans="1:20" ht="10.65" customHeight="1" x14ac:dyDescent="0.2">
      <c r="A17" s="2" t="s">
        <v>27</v>
      </c>
      <c r="B17" s="115" t="s">
        <v>12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4">
        <v>0</v>
      </c>
      <c r="M17" s="114"/>
      <c r="N17" s="114"/>
      <c r="O17" s="11">
        <v>0</v>
      </c>
      <c r="P17" s="15">
        <v>0</v>
      </c>
      <c r="Q17" s="60" t="s">
        <v>15</v>
      </c>
      <c r="R17" s="60"/>
      <c r="S17" s="11">
        <v>0</v>
      </c>
      <c r="T17" s="15">
        <v>0</v>
      </c>
    </row>
    <row r="18" spans="1:20" ht="10.65" customHeight="1" x14ac:dyDescent="0.2">
      <c r="A18" s="2" t="s">
        <v>28</v>
      </c>
      <c r="B18" s="115" t="s">
        <v>14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4">
        <v>0</v>
      </c>
      <c r="M18" s="114"/>
      <c r="N18" s="114"/>
      <c r="O18" s="11">
        <v>0</v>
      </c>
      <c r="P18" s="15">
        <v>0</v>
      </c>
      <c r="Q18" s="60" t="s">
        <v>15</v>
      </c>
      <c r="R18" s="60"/>
      <c r="S18" s="11">
        <v>0</v>
      </c>
      <c r="T18" s="15">
        <v>0</v>
      </c>
    </row>
    <row r="19" spans="1:20" ht="10.65" customHeight="1" x14ac:dyDescent="0.2">
      <c r="A19" s="2" t="s">
        <v>29</v>
      </c>
      <c r="B19" s="115" t="s">
        <v>30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4">
        <f>SUM(L20,L81)</f>
        <v>32982558.82</v>
      </c>
      <c r="M19" s="114"/>
      <c r="N19" s="114"/>
      <c r="O19" s="11">
        <f>SUM(O20,O81)</f>
        <v>10566928.920000002</v>
      </c>
      <c r="P19" s="10">
        <f t="shared" ref="P19:P23" si="2">O19/L19</f>
        <v>0.32037929433153672</v>
      </c>
      <c r="Q19" s="66">
        <f>SUM(Q20,Q81)</f>
        <v>8871145.6400000006</v>
      </c>
      <c r="R19" s="66"/>
      <c r="S19" s="11">
        <f>SUM(S20,S81)</f>
        <v>7885382.4300000006</v>
      </c>
      <c r="T19" s="10">
        <f t="shared" ref="T19:T23" si="3">S19/Q19</f>
        <v>0.88887983018166294</v>
      </c>
    </row>
    <row r="20" spans="1:20" ht="10.65" customHeight="1" x14ac:dyDescent="0.2">
      <c r="A20" s="2" t="s">
        <v>31</v>
      </c>
      <c r="B20" s="115" t="s">
        <v>12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4">
        <f>SUM(L21:N23,L26:N45,L48:N78)</f>
        <v>18404245.82</v>
      </c>
      <c r="M20" s="114"/>
      <c r="N20" s="114"/>
      <c r="O20" s="50">
        <f>SUM(O21:O23,O26:O62,O63:O78)</f>
        <v>9251286.8600000013</v>
      </c>
      <c r="P20" s="10">
        <f t="shared" si="2"/>
        <v>0.50267133739034142</v>
      </c>
      <c r="Q20" s="64">
        <f>SUM(Q21:R23,Q26:R45,Q48:R62,Q63:R78)</f>
        <v>7444832.6400000006</v>
      </c>
      <c r="R20" s="65"/>
      <c r="S20" s="50">
        <f>SUM(S21:S23,S26:S45,S48:S62,S63:S78,)</f>
        <v>6571136.1300000008</v>
      </c>
      <c r="T20" s="10">
        <f t="shared" si="3"/>
        <v>0.88264390185136521</v>
      </c>
    </row>
    <row r="21" spans="1:20" ht="38.4" customHeight="1" x14ac:dyDescent="0.2">
      <c r="A21" s="1" t="s">
        <v>40</v>
      </c>
      <c r="B21" s="108" t="s">
        <v>41</v>
      </c>
      <c r="C21" s="108"/>
      <c r="D21" s="108"/>
      <c r="E21" s="108"/>
      <c r="F21" s="67" t="s">
        <v>21</v>
      </c>
      <c r="G21" s="67"/>
      <c r="H21" s="67"/>
      <c r="I21" s="67" t="s">
        <v>22</v>
      </c>
      <c r="J21" s="67"/>
      <c r="K21" s="19" t="s">
        <v>42</v>
      </c>
      <c r="L21" s="101">
        <v>757915.96</v>
      </c>
      <c r="M21" s="101"/>
      <c r="N21" s="101"/>
      <c r="O21" s="17">
        <v>757915.96</v>
      </c>
      <c r="P21" s="13">
        <f t="shared" si="2"/>
        <v>1</v>
      </c>
      <c r="Q21" s="53">
        <v>12294</v>
      </c>
      <c r="R21" s="53"/>
      <c r="S21" s="14">
        <v>12294</v>
      </c>
      <c r="T21" s="13">
        <f t="shared" si="3"/>
        <v>1</v>
      </c>
    </row>
    <row r="22" spans="1:20" ht="47.4" customHeight="1" x14ac:dyDescent="0.2">
      <c r="A22" s="23" t="s">
        <v>43</v>
      </c>
      <c r="B22" s="108" t="s">
        <v>44</v>
      </c>
      <c r="C22" s="108"/>
      <c r="D22" s="108"/>
      <c r="E22" s="108"/>
      <c r="F22" s="67" t="s">
        <v>21</v>
      </c>
      <c r="G22" s="67"/>
      <c r="H22" s="67"/>
      <c r="I22" s="67" t="s">
        <v>22</v>
      </c>
      <c r="J22" s="67"/>
      <c r="K22" s="23" t="s">
        <v>45</v>
      </c>
      <c r="L22" s="101">
        <v>3600600</v>
      </c>
      <c r="M22" s="101"/>
      <c r="N22" s="101"/>
      <c r="O22" s="25">
        <v>830775.43</v>
      </c>
      <c r="P22" s="13">
        <f t="shared" si="2"/>
        <v>0.23073249736155085</v>
      </c>
      <c r="Q22" s="53">
        <v>248300</v>
      </c>
      <c r="R22" s="53"/>
      <c r="S22" s="20">
        <v>229649.26</v>
      </c>
      <c r="T22" s="13">
        <f t="shared" si="3"/>
        <v>0.92488626661296824</v>
      </c>
    </row>
    <row r="23" spans="1:20" ht="39.6" customHeight="1" x14ac:dyDescent="0.2">
      <c r="A23" s="23" t="s">
        <v>46</v>
      </c>
      <c r="B23" s="108" t="s">
        <v>47</v>
      </c>
      <c r="C23" s="108"/>
      <c r="D23" s="108"/>
      <c r="E23" s="108"/>
      <c r="F23" s="67" t="s">
        <v>21</v>
      </c>
      <c r="G23" s="67"/>
      <c r="H23" s="67"/>
      <c r="I23" s="67" t="s">
        <v>22</v>
      </c>
      <c r="J23" s="67"/>
      <c r="K23" s="23" t="s">
        <v>42</v>
      </c>
      <c r="L23" s="101">
        <v>312014</v>
      </c>
      <c r="M23" s="101"/>
      <c r="N23" s="101"/>
      <c r="O23" s="20">
        <v>302611</v>
      </c>
      <c r="P23" s="13">
        <f t="shared" si="2"/>
        <v>0.96986353176460027</v>
      </c>
      <c r="Q23" s="53">
        <v>110000</v>
      </c>
      <c r="R23" s="53"/>
      <c r="S23" s="20">
        <v>100597</v>
      </c>
      <c r="T23" s="13">
        <f t="shared" si="3"/>
        <v>0.91451818181818179</v>
      </c>
    </row>
    <row r="24" spans="1:20" ht="30" customHeight="1" x14ac:dyDescent="0.2">
      <c r="A24" s="67" t="s">
        <v>1</v>
      </c>
      <c r="B24" s="67" t="s">
        <v>2</v>
      </c>
      <c r="C24" s="67"/>
      <c r="D24" s="67"/>
      <c r="E24" s="67"/>
      <c r="F24" s="67" t="s">
        <v>3</v>
      </c>
      <c r="G24" s="67"/>
      <c r="H24" s="67"/>
      <c r="I24" s="67" t="s">
        <v>4</v>
      </c>
      <c r="J24" s="67"/>
      <c r="K24" s="67"/>
      <c r="L24" s="68" t="s">
        <v>5</v>
      </c>
      <c r="M24" s="68"/>
      <c r="N24" s="68"/>
      <c r="O24" s="51" t="s">
        <v>160</v>
      </c>
      <c r="P24" s="69" t="s">
        <v>49</v>
      </c>
      <c r="Q24" s="67" t="s">
        <v>6</v>
      </c>
      <c r="R24" s="67"/>
      <c r="S24" s="51" t="s">
        <v>161</v>
      </c>
      <c r="T24" s="69" t="s">
        <v>50</v>
      </c>
    </row>
    <row r="25" spans="1:20" ht="27.45" customHeight="1" x14ac:dyDescent="0.2">
      <c r="A25" s="67"/>
      <c r="B25" s="67"/>
      <c r="C25" s="67"/>
      <c r="D25" s="67"/>
      <c r="E25" s="67"/>
      <c r="F25" s="67"/>
      <c r="G25" s="67"/>
      <c r="H25" s="67"/>
      <c r="I25" s="67" t="s">
        <v>7</v>
      </c>
      <c r="J25" s="67"/>
      <c r="K25" s="1" t="s">
        <v>8</v>
      </c>
      <c r="L25" s="68"/>
      <c r="M25" s="68"/>
      <c r="N25" s="68"/>
      <c r="O25" s="52"/>
      <c r="P25" s="71"/>
      <c r="Q25" s="67"/>
      <c r="R25" s="67"/>
      <c r="S25" s="52"/>
      <c r="T25" s="71"/>
    </row>
    <row r="26" spans="1:20" ht="39.6" customHeight="1" x14ac:dyDescent="0.2">
      <c r="A26" s="23" t="s">
        <v>59</v>
      </c>
      <c r="B26" s="108" t="s">
        <v>52</v>
      </c>
      <c r="C26" s="108"/>
      <c r="D26" s="108"/>
      <c r="E26" s="108"/>
      <c r="F26" s="75" t="s">
        <v>55</v>
      </c>
      <c r="G26" s="76"/>
      <c r="H26" s="23"/>
      <c r="I26" s="75">
        <v>2019</v>
      </c>
      <c r="J26" s="76"/>
      <c r="K26" s="23">
        <v>2021</v>
      </c>
      <c r="L26" s="72">
        <v>496915.92</v>
      </c>
      <c r="M26" s="73"/>
      <c r="N26" s="74"/>
      <c r="O26" s="24">
        <v>289784.99</v>
      </c>
      <c r="P26" s="16">
        <f t="shared" ref="P26:P39" si="4">O26/L26</f>
        <v>0.58316704765667404</v>
      </c>
      <c r="Q26" s="72">
        <v>369232.34</v>
      </c>
      <c r="R26" s="74"/>
      <c r="S26" s="25">
        <v>162101.41</v>
      </c>
      <c r="T26" s="13">
        <f t="shared" ref="T26:T39" si="5">S26/Q26</f>
        <v>0.43902278440723796</v>
      </c>
    </row>
    <row r="27" spans="1:20" ht="27" customHeight="1" x14ac:dyDescent="0.2">
      <c r="A27" s="23" t="s">
        <v>60</v>
      </c>
      <c r="B27" s="108" t="s">
        <v>52</v>
      </c>
      <c r="C27" s="108"/>
      <c r="D27" s="108"/>
      <c r="E27" s="108"/>
      <c r="F27" s="75" t="s">
        <v>56</v>
      </c>
      <c r="G27" s="76"/>
      <c r="H27" s="23"/>
      <c r="I27" s="75">
        <v>2019</v>
      </c>
      <c r="J27" s="76"/>
      <c r="K27" s="23">
        <v>2021</v>
      </c>
      <c r="L27" s="72">
        <v>8292.67</v>
      </c>
      <c r="M27" s="73"/>
      <c r="N27" s="74"/>
      <c r="O27" s="24">
        <v>4453.68</v>
      </c>
      <c r="P27" s="16">
        <f t="shared" si="4"/>
        <v>0.53706224894997634</v>
      </c>
      <c r="Q27" s="72">
        <v>6073.81</v>
      </c>
      <c r="R27" s="74"/>
      <c r="S27" s="25">
        <v>2234.8200000000002</v>
      </c>
      <c r="T27" s="13">
        <f t="shared" si="5"/>
        <v>0.36794367950265155</v>
      </c>
    </row>
    <row r="28" spans="1:20" ht="39.6" customHeight="1" x14ac:dyDescent="0.2">
      <c r="A28" s="23" t="s">
        <v>61</v>
      </c>
      <c r="B28" s="108" t="s">
        <v>53</v>
      </c>
      <c r="C28" s="108"/>
      <c r="D28" s="108"/>
      <c r="E28" s="108"/>
      <c r="F28" s="67" t="s">
        <v>34</v>
      </c>
      <c r="G28" s="67"/>
      <c r="H28" s="67"/>
      <c r="I28" s="75">
        <v>2019</v>
      </c>
      <c r="J28" s="76"/>
      <c r="K28" s="23">
        <v>2021</v>
      </c>
      <c r="L28" s="72">
        <v>89550.01</v>
      </c>
      <c r="M28" s="73"/>
      <c r="N28" s="74"/>
      <c r="O28" s="24">
        <v>59681.5</v>
      </c>
      <c r="P28" s="16">
        <f t="shared" si="4"/>
        <v>0.66646000374539327</v>
      </c>
      <c r="Q28" s="72">
        <v>54627.68</v>
      </c>
      <c r="R28" s="74"/>
      <c r="S28" s="25">
        <v>24759.17</v>
      </c>
      <c r="T28" s="13">
        <f t="shared" si="5"/>
        <v>0.4532348801926056</v>
      </c>
    </row>
    <row r="29" spans="1:20" ht="43.8" customHeight="1" x14ac:dyDescent="0.2">
      <c r="A29" s="23" t="s">
        <v>104</v>
      </c>
      <c r="B29" s="108" t="s">
        <v>53</v>
      </c>
      <c r="C29" s="108"/>
      <c r="D29" s="108"/>
      <c r="E29" s="108"/>
      <c r="F29" s="67" t="s">
        <v>19</v>
      </c>
      <c r="G29" s="67"/>
      <c r="H29" s="67"/>
      <c r="I29" s="75">
        <v>2019</v>
      </c>
      <c r="J29" s="76"/>
      <c r="K29" s="23">
        <v>2021</v>
      </c>
      <c r="L29" s="53">
        <v>101617.15</v>
      </c>
      <c r="M29" s="53"/>
      <c r="N29" s="53"/>
      <c r="O29" s="24">
        <v>62055.79</v>
      </c>
      <c r="P29" s="16">
        <f t="shared" si="4"/>
        <v>0.61068225196239023</v>
      </c>
      <c r="Q29" s="72">
        <v>63841.86</v>
      </c>
      <c r="R29" s="74"/>
      <c r="S29" s="25">
        <v>24280.5</v>
      </c>
      <c r="T29" s="13">
        <f t="shared" si="5"/>
        <v>0.38032256578990647</v>
      </c>
    </row>
    <row r="30" spans="1:20" ht="32.4" customHeight="1" x14ac:dyDescent="0.2">
      <c r="A30" s="23" t="s">
        <v>105</v>
      </c>
      <c r="B30" s="108" t="s">
        <v>53</v>
      </c>
      <c r="C30" s="108"/>
      <c r="D30" s="108"/>
      <c r="E30" s="108"/>
      <c r="F30" s="67" t="s">
        <v>33</v>
      </c>
      <c r="G30" s="67"/>
      <c r="H30" s="67"/>
      <c r="I30" s="75">
        <v>2019</v>
      </c>
      <c r="J30" s="76"/>
      <c r="K30" s="23">
        <v>2021</v>
      </c>
      <c r="L30" s="110">
        <v>29285.11</v>
      </c>
      <c r="M30" s="111"/>
      <c r="N30" s="112"/>
      <c r="O30" s="24">
        <v>21089.23</v>
      </c>
      <c r="P30" s="16">
        <f t="shared" si="4"/>
        <v>0.72013490814956815</v>
      </c>
      <c r="Q30" s="72">
        <v>15736.35</v>
      </c>
      <c r="R30" s="74"/>
      <c r="S30" s="25">
        <v>7540.47</v>
      </c>
      <c r="T30" s="13">
        <f t="shared" si="5"/>
        <v>0.47917528524721426</v>
      </c>
    </row>
    <row r="31" spans="1:20" ht="22.2" customHeight="1" x14ac:dyDescent="0.2">
      <c r="A31" s="23" t="s">
        <v>106</v>
      </c>
      <c r="B31" s="108" t="s">
        <v>53</v>
      </c>
      <c r="C31" s="108"/>
      <c r="D31" s="108"/>
      <c r="E31" s="108"/>
      <c r="F31" s="127" t="s">
        <v>54</v>
      </c>
      <c r="G31" s="128"/>
      <c r="H31" s="23"/>
      <c r="I31" s="75">
        <v>2019</v>
      </c>
      <c r="J31" s="76"/>
      <c r="K31" s="23">
        <v>2021</v>
      </c>
      <c r="L31" s="110">
        <v>15294.18</v>
      </c>
      <c r="M31" s="111"/>
      <c r="N31" s="112"/>
      <c r="O31" s="24">
        <v>11795</v>
      </c>
      <c r="P31" s="16">
        <f t="shared" si="4"/>
        <v>0.7712083943042386</v>
      </c>
      <c r="Q31" s="72">
        <v>8953.26</v>
      </c>
      <c r="R31" s="74"/>
      <c r="S31" s="25">
        <v>5454.08</v>
      </c>
      <c r="T31" s="13">
        <f t="shared" si="5"/>
        <v>0.60917252486803686</v>
      </c>
    </row>
    <row r="32" spans="1:20" ht="28.2" customHeight="1" x14ac:dyDescent="0.2">
      <c r="A32" s="23" t="s">
        <v>107</v>
      </c>
      <c r="B32" s="108" t="s">
        <v>53</v>
      </c>
      <c r="C32" s="108"/>
      <c r="D32" s="108"/>
      <c r="E32" s="108"/>
      <c r="F32" s="133" t="s">
        <v>21</v>
      </c>
      <c r="G32" s="134"/>
      <c r="H32" s="6"/>
      <c r="I32" s="75">
        <v>2019</v>
      </c>
      <c r="J32" s="76"/>
      <c r="K32" s="23">
        <v>2021</v>
      </c>
      <c r="L32" s="110">
        <v>641785.46</v>
      </c>
      <c r="M32" s="111"/>
      <c r="N32" s="112"/>
      <c r="O32" s="24">
        <v>355642.17</v>
      </c>
      <c r="P32" s="16">
        <f t="shared" si="4"/>
        <v>0.5541449474408473</v>
      </c>
      <c r="Q32" s="72">
        <v>346830.53</v>
      </c>
      <c r="R32" s="74"/>
      <c r="S32" s="25">
        <v>228040.2</v>
      </c>
      <c r="T32" s="13">
        <f t="shared" si="5"/>
        <v>0.65749748155100418</v>
      </c>
    </row>
    <row r="33" spans="1:20" ht="18.600000000000001" customHeight="1" x14ac:dyDescent="0.2">
      <c r="A33" s="23" t="s">
        <v>108</v>
      </c>
      <c r="B33" s="108" t="s">
        <v>53</v>
      </c>
      <c r="C33" s="108"/>
      <c r="D33" s="108"/>
      <c r="E33" s="108"/>
      <c r="F33" s="67" t="s">
        <v>35</v>
      </c>
      <c r="G33" s="67"/>
      <c r="H33" s="67"/>
      <c r="I33" s="75">
        <v>2019</v>
      </c>
      <c r="J33" s="76"/>
      <c r="K33" s="23">
        <v>2021</v>
      </c>
      <c r="L33" s="110">
        <v>10374.76</v>
      </c>
      <c r="M33" s="111"/>
      <c r="N33" s="112"/>
      <c r="O33" s="24">
        <v>9382.48</v>
      </c>
      <c r="P33" s="16">
        <f t="shared" si="4"/>
        <v>0.90435634173706181</v>
      </c>
      <c r="Q33" s="72">
        <v>5026.63</v>
      </c>
      <c r="R33" s="74"/>
      <c r="S33" s="25">
        <v>4034.35</v>
      </c>
      <c r="T33" s="13">
        <f t="shared" si="5"/>
        <v>0.80259537702198092</v>
      </c>
    </row>
    <row r="34" spans="1:20" ht="21" customHeight="1" x14ac:dyDescent="0.2">
      <c r="A34" s="23" t="s">
        <v>109</v>
      </c>
      <c r="B34" s="108" t="s">
        <v>53</v>
      </c>
      <c r="C34" s="108"/>
      <c r="D34" s="108"/>
      <c r="E34" s="108"/>
      <c r="F34" s="67" t="s">
        <v>37</v>
      </c>
      <c r="G34" s="67"/>
      <c r="H34" s="67"/>
      <c r="I34" s="75">
        <v>2019</v>
      </c>
      <c r="J34" s="76"/>
      <c r="K34" s="23">
        <v>2021</v>
      </c>
      <c r="L34" s="110">
        <v>22386.639999999999</v>
      </c>
      <c r="M34" s="111"/>
      <c r="N34" s="112"/>
      <c r="O34" s="24">
        <v>17485.7</v>
      </c>
      <c r="P34" s="16">
        <f t="shared" si="4"/>
        <v>0.78107746405892087</v>
      </c>
      <c r="Q34" s="72">
        <v>13349.55</v>
      </c>
      <c r="R34" s="74"/>
      <c r="S34" s="25">
        <v>8448.61</v>
      </c>
      <c r="T34" s="13">
        <f t="shared" si="5"/>
        <v>0.63287601454730691</v>
      </c>
    </row>
    <row r="35" spans="1:20" ht="24.6" customHeight="1" x14ac:dyDescent="0.2">
      <c r="A35" s="23" t="s">
        <v>110</v>
      </c>
      <c r="B35" s="108" t="s">
        <v>53</v>
      </c>
      <c r="C35" s="108"/>
      <c r="D35" s="108"/>
      <c r="E35" s="108"/>
      <c r="F35" s="75" t="s">
        <v>57</v>
      </c>
      <c r="G35" s="76"/>
      <c r="H35" s="23"/>
      <c r="I35" s="75">
        <v>2019</v>
      </c>
      <c r="J35" s="76"/>
      <c r="K35" s="23">
        <v>2021</v>
      </c>
      <c r="L35" s="110">
        <v>13403.2</v>
      </c>
      <c r="M35" s="111"/>
      <c r="N35" s="112"/>
      <c r="O35" s="24">
        <v>11461.47</v>
      </c>
      <c r="P35" s="16">
        <f t="shared" si="4"/>
        <v>0.85512937209024698</v>
      </c>
      <c r="Q35" s="72">
        <v>7182.29</v>
      </c>
      <c r="R35" s="74"/>
      <c r="S35" s="25">
        <v>5240.5600000000004</v>
      </c>
      <c r="T35" s="13">
        <f t="shared" si="5"/>
        <v>0.72965029259470171</v>
      </c>
    </row>
    <row r="36" spans="1:20" ht="18.600000000000001" customHeight="1" x14ac:dyDescent="0.2">
      <c r="A36" s="23" t="s">
        <v>111</v>
      </c>
      <c r="B36" s="108" t="s">
        <v>53</v>
      </c>
      <c r="C36" s="108"/>
      <c r="D36" s="108"/>
      <c r="E36" s="108"/>
      <c r="F36" s="67" t="s">
        <v>38</v>
      </c>
      <c r="G36" s="67"/>
      <c r="H36" s="67"/>
      <c r="I36" s="75">
        <v>2019</v>
      </c>
      <c r="J36" s="76"/>
      <c r="K36" s="23">
        <v>2021</v>
      </c>
      <c r="L36" s="110">
        <v>19760.57</v>
      </c>
      <c r="M36" s="111"/>
      <c r="N36" s="112"/>
      <c r="O36" s="24">
        <v>17217.41</v>
      </c>
      <c r="P36" s="16">
        <f t="shared" si="4"/>
        <v>0.87130128331318379</v>
      </c>
      <c r="Q36" s="72">
        <v>11420.41</v>
      </c>
      <c r="R36" s="74"/>
      <c r="S36" s="25">
        <v>8877.25</v>
      </c>
      <c r="T36" s="13">
        <f t="shared" si="5"/>
        <v>0.77731447469924464</v>
      </c>
    </row>
    <row r="37" spans="1:20" ht="23.4" customHeight="1" x14ac:dyDescent="0.2">
      <c r="A37" s="23" t="s">
        <v>112</v>
      </c>
      <c r="B37" s="108" t="s">
        <v>53</v>
      </c>
      <c r="C37" s="108"/>
      <c r="D37" s="108"/>
      <c r="E37" s="108"/>
      <c r="F37" s="129" t="s">
        <v>58</v>
      </c>
      <c r="G37" s="130"/>
      <c r="H37" s="6"/>
      <c r="I37" s="75">
        <v>2019</v>
      </c>
      <c r="J37" s="76"/>
      <c r="K37" s="23">
        <v>2021</v>
      </c>
      <c r="L37" s="110">
        <v>15577.97</v>
      </c>
      <c r="M37" s="111"/>
      <c r="N37" s="112"/>
      <c r="O37" s="24">
        <v>10815.82</v>
      </c>
      <c r="P37" s="16">
        <f t="shared" si="4"/>
        <v>0.69430227430146552</v>
      </c>
      <c r="Q37" s="72">
        <v>10156.780000000001</v>
      </c>
      <c r="R37" s="74"/>
      <c r="S37" s="25">
        <v>5394.63</v>
      </c>
      <c r="T37" s="13">
        <f t="shared" si="5"/>
        <v>0.53113585211060987</v>
      </c>
    </row>
    <row r="38" spans="1:20" ht="22.8" customHeight="1" x14ac:dyDescent="0.2">
      <c r="A38" s="23" t="s">
        <v>113</v>
      </c>
      <c r="B38" s="108" t="s">
        <v>53</v>
      </c>
      <c r="C38" s="108"/>
      <c r="D38" s="108"/>
      <c r="E38" s="108"/>
      <c r="F38" s="67" t="s">
        <v>36</v>
      </c>
      <c r="G38" s="67"/>
      <c r="H38" s="67"/>
      <c r="I38" s="75">
        <v>2019</v>
      </c>
      <c r="J38" s="76"/>
      <c r="K38" s="23">
        <v>2021</v>
      </c>
      <c r="L38" s="110">
        <v>8993.7999999999993</v>
      </c>
      <c r="M38" s="111"/>
      <c r="N38" s="112"/>
      <c r="O38" s="24">
        <v>6718.16</v>
      </c>
      <c r="P38" s="16">
        <f t="shared" si="4"/>
        <v>0.74697680624430163</v>
      </c>
      <c r="Q38" s="72">
        <v>5353.1</v>
      </c>
      <c r="R38" s="74"/>
      <c r="S38" s="25">
        <v>3077.46</v>
      </c>
      <c r="T38" s="13">
        <f t="shared" si="5"/>
        <v>0.57489305262371337</v>
      </c>
    </row>
    <row r="39" spans="1:20" ht="39" customHeight="1" x14ac:dyDescent="0.2">
      <c r="A39" s="23" t="s">
        <v>114</v>
      </c>
      <c r="B39" s="108" t="s">
        <v>53</v>
      </c>
      <c r="C39" s="108"/>
      <c r="D39" s="108"/>
      <c r="E39" s="108"/>
      <c r="F39" s="131" t="s">
        <v>39</v>
      </c>
      <c r="G39" s="131"/>
      <c r="H39" s="131"/>
      <c r="I39" s="75">
        <v>2019</v>
      </c>
      <c r="J39" s="76"/>
      <c r="K39" s="23">
        <v>2021</v>
      </c>
      <c r="L39" s="110">
        <v>7138.51</v>
      </c>
      <c r="M39" s="111"/>
      <c r="N39" s="112"/>
      <c r="O39" s="24">
        <v>4489.55</v>
      </c>
      <c r="P39" s="16">
        <f t="shared" si="4"/>
        <v>0.62891976056628063</v>
      </c>
      <c r="Q39" s="72">
        <v>4690.2700000000004</v>
      </c>
      <c r="R39" s="74"/>
      <c r="S39" s="25">
        <v>2041.31</v>
      </c>
      <c r="T39" s="13">
        <f t="shared" si="5"/>
        <v>0.43522227931441043</v>
      </c>
    </row>
    <row r="40" spans="1:20" ht="25.8" customHeight="1" x14ac:dyDescent="0.2">
      <c r="A40" s="23" t="s">
        <v>115</v>
      </c>
      <c r="B40" s="108" t="s">
        <v>66</v>
      </c>
      <c r="C40" s="108"/>
      <c r="D40" s="108"/>
      <c r="E40" s="108"/>
      <c r="F40" s="67" t="s">
        <v>67</v>
      </c>
      <c r="G40" s="67"/>
      <c r="H40" s="67"/>
      <c r="I40" s="67">
        <v>2020</v>
      </c>
      <c r="J40" s="67"/>
      <c r="K40" s="23">
        <v>2024</v>
      </c>
      <c r="L40" s="101">
        <v>5905.23</v>
      </c>
      <c r="M40" s="101"/>
      <c r="N40" s="101"/>
      <c r="O40" s="25">
        <v>2215.23</v>
      </c>
      <c r="P40" s="16">
        <f t="shared" ref="P40:P45" si="6">O40/L40</f>
        <v>0.3751301812122475</v>
      </c>
      <c r="Q40" s="53">
        <v>1476</v>
      </c>
      <c r="R40" s="53"/>
      <c r="S40" s="25">
        <v>1476</v>
      </c>
      <c r="T40" s="13">
        <f t="shared" ref="T40:T45" si="7">S40/Q40</f>
        <v>1</v>
      </c>
    </row>
    <row r="41" spans="1:20" ht="22.8" customHeight="1" x14ac:dyDescent="0.2">
      <c r="A41" s="23" t="s">
        <v>116</v>
      </c>
      <c r="B41" s="108" t="s">
        <v>66</v>
      </c>
      <c r="C41" s="108"/>
      <c r="D41" s="108"/>
      <c r="E41" s="108"/>
      <c r="F41" s="67" t="s">
        <v>68</v>
      </c>
      <c r="G41" s="67"/>
      <c r="H41" s="67"/>
      <c r="I41" s="67">
        <v>2020</v>
      </c>
      <c r="J41" s="67"/>
      <c r="K41" s="23">
        <v>2024</v>
      </c>
      <c r="L41" s="101">
        <v>5905.23</v>
      </c>
      <c r="M41" s="101"/>
      <c r="N41" s="101"/>
      <c r="O41" s="25">
        <v>2215.23</v>
      </c>
      <c r="P41" s="16">
        <f t="shared" si="6"/>
        <v>0.3751301812122475</v>
      </c>
      <c r="Q41" s="53">
        <v>1476</v>
      </c>
      <c r="R41" s="53"/>
      <c r="S41" s="25">
        <v>1476</v>
      </c>
      <c r="T41" s="13">
        <f t="shared" si="7"/>
        <v>1</v>
      </c>
    </row>
    <row r="42" spans="1:20" ht="24.6" customHeight="1" x14ac:dyDescent="0.2">
      <c r="A42" s="23" t="s">
        <v>117</v>
      </c>
      <c r="B42" s="108" t="s">
        <v>66</v>
      </c>
      <c r="C42" s="108"/>
      <c r="D42" s="108"/>
      <c r="E42" s="108"/>
      <c r="F42" s="67" t="s">
        <v>69</v>
      </c>
      <c r="G42" s="67"/>
      <c r="H42" s="67"/>
      <c r="I42" s="67">
        <v>2020</v>
      </c>
      <c r="J42" s="67"/>
      <c r="K42" s="23">
        <v>2024</v>
      </c>
      <c r="L42" s="101">
        <v>5905.23</v>
      </c>
      <c r="M42" s="101"/>
      <c r="N42" s="101"/>
      <c r="O42" s="25">
        <v>2215.23</v>
      </c>
      <c r="P42" s="16">
        <f t="shared" si="6"/>
        <v>0.3751301812122475</v>
      </c>
      <c r="Q42" s="53">
        <v>1476</v>
      </c>
      <c r="R42" s="53"/>
      <c r="S42" s="25">
        <v>1476</v>
      </c>
      <c r="T42" s="13">
        <f t="shared" si="7"/>
        <v>1</v>
      </c>
    </row>
    <row r="43" spans="1:20" ht="30" customHeight="1" x14ac:dyDescent="0.2">
      <c r="A43" s="23" t="s">
        <v>118</v>
      </c>
      <c r="B43" s="108" t="s">
        <v>66</v>
      </c>
      <c r="C43" s="108"/>
      <c r="D43" s="108"/>
      <c r="E43" s="108"/>
      <c r="F43" s="67" t="s">
        <v>70</v>
      </c>
      <c r="G43" s="67"/>
      <c r="H43" s="67"/>
      <c r="I43" s="67">
        <v>2020</v>
      </c>
      <c r="J43" s="67"/>
      <c r="K43" s="23">
        <v>2024</v>
      </c>
      <c r="L43" s="101">
        <v>5905.23</v>
      </c>
      <c r="M43" s="101"/>
      <c r="N43" s="101"/>
      <c r="O43" s="25">
        <v>2215.23</v>
      </c>
      <c r="P43" s="16">
        <f t="shared" si="6"/>
        <v>0.3751301812122475</v>
      </c>
      <c r="Q43" s="53">
        <v>1476</v>
      </c>
      <c r="R43" s="53"/>
      <c r="S43" s="25">
        <v>1476</v>
      </c>
      <c r="T43" s="13">
        <f t="shared" si="7"/>
        <v>1</v>
      </c>
    </row>
    <row r="44" spans="1:20" ht="27" customHeight="1" x14ac:dyDescent="0.2">
      <c r="A44" s="23" t="s">
        <v>119</v>
      </c>
      <c r="B44" s="108" t="s">
        <v>66</v>
      </c>
      <c r="C44" s="108"/>
      <c r="D44" s="108"/>
      <c r="E44" s="108"/>
      <c r="F44" s="67" t="s">
        <v>71</v>
      </c>
      <c r="G44" s="67"/>
      <c r="H44" s="67"/>
      <c r="I44" s="67">
        <v>2020</v>
      </c>
      <c r="J44" s="67"/>
      <c r="K44" s="23">
        <v>2024</v>
      </c>
      <c r="L44" s="101">
        <v>11810.46</v>
      </c>
      <c r="M44" s="101"/>
      <c r="N44" s="101"/>
      <c r="O44" s="25">
        <v>4430.46</v>
      </c>
      <c r="P44" s="16">
        <f t="shared" si="6"/>
        <v>0.3751301812122475</v>
      </c>
      <c r="Q44" s="53">
        <v>2952</v>
      </c>
      <c r="R44" s="53"/>
      <c r="S44" s="25">
        <v>2952</v>
      </c>
      <c r="T44" s="13">
        <f t="shared" si="7"/>
        <v>1</v>
      </c>
    </row>
    <row r="45" spans="1:20" ht="37.799999999999997" customHeight="1" x14ac:dyDescent="0.2">
      <c r="A45" s="23" t="s">
        <v>120</v>
      </c>
      <c r="B45" s="108" t="s">
        <v>66</v>
      </c>
      <c r="C45" s="108"/>
      <c r="D45" s="108"/>
      <c r="E45" s="108"/>
      <c r="F45" s="67" t="s">
        <v>72</v>
      </c>
      <c r="G45" s="67"/>
      <c r="H45" s="67"/>
      <c r="I45" s="67">
        <v>2020</v>
      </c>
      <c r="J45" s="67"/>
      <c r="K45" s="23">
        <v>2024</v>
      </c>
      <c r="L45" s="101">
        <v>5905.23</v>
      </c>
      <c r="M45" s="101"/>
      <c r="N45" s="101"/>
      <c r="O45" s="25">
        <v>2215.23</v>
      </c>
      <c r="P45" s="16">
        <f t="shared" si="6"/>
        <v>0.3751301812122475</v>
      </c>
      <c r="Q45" s="53">
        <v>1476</v>
      </c>
      <c r="R45" s="53"/>
      <c r="S45" s="25">
        <v>1476</v>
      </c>
      <c r="T45" s="13">
        <f t="shared" si="7"/>
        <v>1</v>
      </c>
    </row>
    <row r="46" spans="1:20" ht="27.45" customHeight="1" x14ac:dyDescent="0.2">
      <c r="A46" s="67" t="s">
        <v>1</v>
      </c>
      <c r="B46" s="67" t="s">
        <v>2</v>
      </c>
      <c r="C46" s="67"/>
      <c r="D46" s="67"/>
      <c r="E46" s="67"/>
      <c r="F46" s="67" t="s">
        <v>3</v>
      </c>
      <c r="G46" s="67"/>
      <c r="H46" s="67"/>
      <c r="I46" s="67" t="s">
        <v>4</v>
      </c>
      <c r="J46" s="67"/>
      <c r="K46" s="67"/>
      <c r="L46" s="68" t="s">
        <v>5</v>
      </c>
      <c r="M46" s="68"/>
      <c r="N46" s="68"/>
      <c r="O46" s="51" t="s">
        <v>160</v>
      </c>
      <c r="P46" s="69" t="s">
        <v>49</v>
      </c>
      <c r="Q46" s="67" t="s">
        <v>6</v>
      </c>
      <c r="R46" s="67"/>
      <c r="S46" s="51" t="s">
        <v>161</v>
      </c>
      <c r="T46" s="69" t="s">
        <v>50</v>
      </c>
    </row>
    <row r="47" spans="1:20" ht="27.45" customHeight="1" x14ac:dyDescent="0.2">
      <c r="A47" s="67"/>
      <c r="B47" s="67"/>
      <c r="C47" s="67"/>
      <c r="D47" s="67"/>
      <c r="E47" s="67"/>
      <c r="F47" s="67"/>
      <c r="G47" s="67"/>
      <c r="H47" s="67"/>
      <c r="I47" s="67" t="s">
        <v>7</v>
      </c>
      <c r="J47" s="67"/>
      <c r="K47" s="1" t="s">
        <v>8</v>
      </c>
      <c r="L47" s="68"/>
      <c r="M47" s="68"/>
      <c r="N47" s="68"/>
      <c r="O47" s="52"/>
      <c r="P47" s="113"/>
      <c r="Q47" s="67"/>
      <c r="R47" s="67"/>
      <c r="S47" s="52"/>
      <c r="T47" s="71"/>
    </row>
    <row r="48" spans="1:20" ht="44.4" customHeight="1" x14ac:dyDescent="0.2">
      <c r="A48" s="23" t="s">
        <v>121</v>
      </c>
      <c r="B48" s="102" t="s">
        <v>73</v>
      </c>
      <c r="C48" s="103"/>
      <c r="D48" s="103"/>
      <c r="E48" s="104"/>
      <c r="F48" s="75" t="s">
        <v>21</v>
      </c>
      <c r="G48" s="76"/>
      <c r="H48" s="23"/>
      <c r="I48" s="75">
        <v>2020</v>
      </c>
      <c r="J48" s="76"/>
      <c r="K48" s="23">
        <v>2021</v>
      </c>
      <c r="L48" s="61">
        <v>769000</v>
      </c>
      <c r="M48" s="62"/>
      <c r="N48" s="63"/>
      <c r="O48" s="24">
        <v>622525.41</v>
      </c>
      <c r="P48" s="16">
        <f>O48/L48</f>
        <v>0.80952589076723025</v>
      </c>
      <c r="Q48" s="72">
        <v>547629.18999999994</v>
      </c>
      <c r="R48" s="74"/>
      <c r="S48" s="25">
        <v>401154.6</v>
      </c>
      <c r="T48" s="13">
        <f>S48/Q48</f>
        <v>0.73252961552323392</v>
      </c>
    </row>
    <row r="49" spans="1:20" ht="45.6" customHeight="1" x14ac:dyDescent="0.2">
      <c r="A49" s="23" t="s">
        <v>122</v>
      </c>
      <c r="B49" s="108" t="s">
        <v>74</v>
      </c>
      <c r="C49" s="108"/>
      <c r="D49" s="108"/>
      <c r="E49" s="108"/>
      <c r="F49" s="75" t="s">
        <v>21</v>
      </c>
      <c r="G49" s="76"/>
      <c r="H49" s="23"/>
      <c r="I49" s="75">
        <v>2020</v>
      </c>
      <c r="J49" s="76"/>
      <c r="K49" s="23">
        <v>2022</v>
      </c>
      <c r="L49" s="72">
        <v>149234.81</v>
      </c>
      <c r="M49" s="73"/>
      <c r="N49" s="74"/>
      <c r="O49" s="24">
        <v>99617.52</v>
      </c>
      <c r="P49" s="16">
        <f>O49/L49</f>
        <v>0.66752200776749071</v>
      </c>
      <c r="Q49" s="72">
        <v>54173.39</v>
      </c>
      <c r="R49" s="74"/>
      <c r="S49" s="25">
        <v>53758.16</v>
      </c>
      <c r="T49" s="13">
        <f>S49/Q49</f>
        <v>0.99233516676730038</v>
      </c>
    </row>
    <row r="50" spans="1:20" s="6" customFormat="1" ht="45.6" customHeight="1" x14ac:dyDescent="0.2">
      <c r="A50" s="23" t="s">
        <v>123</v>
      </c>
      <c r="B50" s="108" t="s">
        <v>75</v>
      </c>
      <c r="C50" s="108"/>
      <c r="D50" s="108"/>
      <c r="E50" s="108"/>
      <c r="F50" s="67" t="s">
        <v>21</v>
      </c>
      <c r="G50" s="67"/>
      <c r="H50" s="67"/>
      <c r="I50" s="75">
        <v>2020</v>
      </c>
      <c r="J50" s="76"/>
      <c r="K50" s="23">
        <v>2021</v>
      </c>
      <c r="L50" s="53">
        <v>336600</v>
      </c>
      <c r="M50" s="53"/>
      <c r="N50" s="53"/>
      <c r="O50" s="24">
        <v>336600</v>
      </c>
      <c r="P50" s="13">
        <f>O50/L50</f>
        <v>1</v>
      </c>
      <c r="Q50" s="72">
        <v>201960</v>
      </c>
      <c r="R50" s="74"/>
      <c r="S50" s="25">
        <v>201960</v>
      </c>
      <c r="T50" s="13">
        <f>S50/Q50</f>
        <v>1</v>
      </c>
    </row>
    <row r="51" spans="1:20" s="6" customFormat="1" ht="45.6" customHeight="1" x14ac:dyDescent="0.2">
      <c r="A51" s="23" t="s">
        <v>124</v>
      </c>
      <c r="B51" s="108" t="s">
        <v>76</v>
      </c>
      <c r="C51" s="108"/>
      <c r="D51" s="108"/>
      <c r="E51" s="108"/>
      <c r="F51" s="67" t="s">
        <v>21</v>
      </c>
      <c r="G51" s="67"/>
      <c r="H51" s="67"/>
      <c r="I51" s="75">
        <v>2020</v>
      </c>
      <c r="J51" s="76"/>
      <c r="K51" s="23">
        <v>2021</v>
      </c>
      <c r="L51" s="110">
        <v>3517342.92</v>
      </c>
      <c r="M51" s="111"/>
      <c r="N51" s="112"/>
      <c r="O51" s="24">
        <v>3477600</v>
      </c>
      <c r="P51" s="13">
        <f>O51/L51</f>
        <v>0.9887008685522195</v>
      </c>
      <c r="Q51" s="72">
        <v>3223878.84</v>
      </c>
      <c r="R51" s="74"/>
      <c r="S51" s="25">
        <v>3184135.92</v>
      </c>
      <c r="T51" s="13">
        <f>S51/Q51</f>
        <v>0.98767232828141893</v>
      </c>
    </row>
    <row r="52" spans="1:20" s="6" customFormat="1" ht="45.6" customHeight="1" x14ac:dyDescent="0.2">
      <c r="A52" s="26" t="s">
        <v>125</v>
      </c>
      <c r="B52" s="102" t="s">
        <v>83</v>
      </c>
      <c r="C52" s="103"/>
      <c r="D52" s="103"/>
      <c r="E52" s="104"/>
      <c r="F52" s="75" t="s">
        <v>21</v>
      </c>
      <c r="G52" s="76"/>
      <c r="H52" s="23"/>
      <c r="I52" s="75">
        <v>2020</v>
      </c>
      <c r="J52" s="76"/>
      <c r="K52" s="23">
        <v>2021</v>
      </c>
      <c r="L52" s="61">
        <v>48954</v>
      </c>
      <c r="M52" s="62"/>
      <c r="N52" s="63"/>
      <c r="O52" s="24">
        <v>48954</v>
      </c>
      <c r="P52" s="13">
        <f t="shared" ref="P52:P75" si="8">O52/L52</f>
        <v>1</v>
      </c>
      <c r="Q52" s="72">
        <v>29372.400000000001</v>
      </c>
      <c r="R52" s="74"/>
      <c r="S52" s="20">
        <v>29372.400000000001</v>
      </c>
      <c r="T52" s="13">
        <f t="shared" ref="T52:T78" si="9">S52/Q52</f>
        <v>1</v>
      </c>
    </row>
    <row r="53" spans="1:20" s="6" customFormat="1" ht="45.6" customHeight="1" x14ac:dyDescent="0.2">
      <c r="A53" s="26" t="s">
        <v>126</v>
      </c>
      <c r="B53" s="105" t="s">
        <v>84</v>
      </c>
      <c r="C53" s="106"/>
      <c r="D53" s="106"/>
      <c r="E53" s="107"/>
      <c r="F53" s="75" t="s">
        <v>21</v>
      </c>
      <c r="G53" s="76"/>
      <c r="H53" s="23"/>
      <c r="I53" s="75">
        <v>2020</v>
      </c>
      <c r="J53" s="76"/>
      <c r="K53" s="23">
        <v>2021</v>
      </c>
      <c r="L53" s="72">
        <v>41500</v>
      </c>
      <c r="M53" s="73"/>
      <c r="N53" s="74"/>
      <c r="O53" s="24">
        <v>41500</v>
      </c>
      <c r="P53" s="13">
        <f t="shared" si="8"/>
        <v>1</v>
      </c>
      <c r="Q53" s="72">
        <v>20750</v>
      </c>
      <c r="R53" s="74"/>
      <c r="S53" s="14">
        <v>20750</v>
      </c>
      <c r="T53" s="13">
        <f t="shared" si="9"/>
        <v>1</v>
      </c>
    </row>
    <row r="54" spans="1:20" s="6" customFormat="1" ht="45.6" customHeight="1" x14ac:dyDescent="0.2">
      <c r="A54" s="26" t="s">
        <v>127</v>
      </c>
      <c r="B54" s="102" t="s">
        <v>85</v>
      </c>
      <c r="C54" s="103"/>
      <c r="D54" s="103"/>
      <c r="E54" s="104"/>
      <c r="F54" s="75" t="s">
        <v>21</v>
      </c>
      <c r="G54" s="76"/>
      <c r="H54" s="23"/>
      <c r="I54" s="75">
        <v>2021</v>
      </c>
      <c r="J54" s="76"/>
      <c r="K54" s="23">
        <v>2024</v>
      </c>
      <c r="L54" s="61">
        <v>675097.74</v>
      </c>
      <c r="M54" s="62"/>
      <c r="N54" s="63"/>
      <c r="O54" s="24">
        <v>225254.38</v>
      </c>
      <c r="P54" s="13">
        <f t="shared" si="8"/>
        <v>0.33366187835260713</v>
      </c>
      <c r="Q54" s="72">
        <v>226632.58</v>
      </c>
      <c r="R54" s="74"/>
      <c r="S54" s="20">
        <v>225254.38</v>
      </c>
      <c r="T54" s="13">
        <f t="shared" si="9"/>
        <v>0.99391879137589145</v>
      </c>
    </row>
    <row r="55" spans="1:20" s="6" customFormat="1" ht="45.6" customHeight="1" x14ac:dyDescent="0.2">
      <c r="A55" s="26" t="s">
        <v>128</v>
      </c>
      <c r="B55" s="105" t="s">
        <v>86</v>
      </c>
      <c r="C55" s="106"/>
      <c r="D55" s="106"/>
      <c r="E55" s="107"/>
      <c r="F55" s="75" t="s">
        <v>21</v>
      </c>
      <c r="G55" s="84"/>
      <c r="H55" s="76"/>
      <c r="I55" s="75">
        <v>2021</v>
      </c>
      <c r="J55" s="76"/>
      <c r="K55" s="23">
        <v>2023</v>
      </c>
      <c r="L55" s="72">
        <v>670499.46</v>
      </c>
      <c r="M55" s="73"/>
      <c r="N55" s="74"/>
      <c r="O55" s="24">
        <v>238146.7</v>
      </c>
      <c r="P55" s="13">
        <f t="shared" si="8"/>
        <v>0.35517806382722517</v>
      </c>
      <c r="Q55" s="72">
        <v>238499.82</v>
      </c>
      <c r="R55" s="74"/>
      <c r="S55" s="14">
        <v>238146.7</v>
      </c>
      <c r="T55" s="13">
        <f t="shared" si="9"/>
        <v>0.99851941188047855</v>
      </c>
    </row>
    <row r="56" spans="1:20" s="6" customFormat="1" ht="45.6" customHeight="1" x14ac:dyDescent="0.2">
      <c r="A56" s="26" t="s">
        <v>129</v>
      </c>
      <c r="B56" s="75" t="s">
        <v>87</v>
      </c>
      <c r="C56" s="84"/>
      <c r="D56" s="84"/>
      <c r="E56" s="76"/>
      <c r="F56" s="91" t="s">
        <v>21</v>
      </c>
      <c r="G56" s="92"/>
      <c r="H56" s="93"/>
      <c r="I56" s="75">
        <v>2021</v>
      </c>
      <c r="J56" s="76"/>
      <c r="K56" s="23">
        <v>2023</v>
      </c>
      <c r="L56" s="94">
        <v>860000</v>
      </c>
      <c r="M56" s="95"/>
      <c r="N56" s="96"/>
      <c r="O56" s="24">
        <v>24326.92</v>
      </c>
      <c r="P56" s="13">
        <f t="shared" si="8"/>
        <v>2.8287116279069765E-2</v>
      </c>
      <c r="Q56" s="72">
        <v>70000</v>
      </c>
      <c r="R56" s="74"/>
      <c r="S56" s="25">
        <v>24326.92</v>
      </c>
      <c r="T56" s="13" t="s">
        <v>162</v>
      </c>
    </row>
    <row r="57" spans="1:20" s="6" customFormat="1" ht="45.6" customHeight="1" x14ac:dyDescent="0.2">
      <c r="A57" s="26" t="s">
        <v>130</v>
      </c>
      <c r="B57" s="75" t="s">
        <v>87</v>
      </c>
      <c r="C57" s="84"/>
      <c r="D57" s="84"/>
      <c r="E57" s="76"/>
      <c r="F57" s="91" t="s">
        <v>32</v>
      </c>
      <c r="G57" s="92"/>
      <c r="H57" s="93"/>
      <c r="I57" s="75">
        <v>2021</v>
      </c>
      <c r="J57" s="76"/>
      <c r="K57" s="23">
        <v>2023</v>
      </c>
      <c r="L57" s="94">
        <v>802000</v>
      </c>
      <c r="M57" s="95"/>
      <c r="N57" s="96"/>
      <c r="O57" s="31">
        <v>36128.339999999997</v>
      </c>
      <c r="P57" s="13">
        <f t="shared" si="8"/>
        <v>4.5047805486284287E-2</v>
      </c>
      <c r="Q57" s="72">
        <v>62000</v>
      </c>
      <c r="R57" s="74"/>
      <c r="S57" s="32">
        <v>36128.339999999997</v>
      </c>
      <c r="T57" s="13">
        <f t="shared" si="9"/>
        <v>0.58271516129032253</v>
      </c>
    </row>
    <row r="58" spans="1:20" s="6" customFormat="1" ht="45.6" customHeight="1" x14ac:dyDescent="0.2">
      <c r="A58" s="26" t="s">
        <v>131</v>
      </c>
      <c r="B58" s="75" t="s">
        <v>87</v>
      </c>
      <c r="C58" s="84"/>
      <c r="D58" s="84"/>
      <c r="E58" s="76"/>
      <c r="F58" s="91" t="s">
        <v>88</v>
      </c>
      <c r="G58" s="92"/>
      <c r="H58" s="93"/>
      <c r="I58" s="75">
        <v>2021</v>
      </c>
      <c r="J58" s="76"/>
      <c r="K58" s="23">
        <v>2023</v>
      </c>
      <c r="L58" s="94">
        <v>7600</v>
      </c>
      <c r="M58" s="95"/>
      <c r="N58" s="96"/>
      <c r="O58" s="31">
        <v>209.52</v>
      </c>
      <c r="P58" s="13">
        <f t="shared" si="8"/>
        <v>2.7568421052631579E-2</v>
      </c>
      <c r="Q58" s="72">
        <v>600</v>
      </c>
      <c r="R58" s="74"/>
      <c r="S58" s="32">
        <v>209.52</v>
      </c>
      <c r="T58" s="13">
        <f t="shared" si="9"/>
        <v>0.34920000000000001</v>
      </c>
    </row>
    <row r="59" spans="1:20" s="6" customFormat="1" ht="45.6" customHeight="1" x14ac:dyDescent="0.2">
      <c r="A59" s="26" t="s">
        <v>132</v>
      </c>
      <c r="B59" s="75" t="s">
        <v>87</v>
      </c>
      <c r="C59" s="84"/>
      <c r="D59" s="84"/>
      <c r="E59" s="76"/>
      <c r="F59" s="91" t="s">
        <v>34</v>
      </c>
      <c r="G59" s="92"/>
      <c r="H59" s="93"/>
      <c r="I59" s="75">
        <v>2021</v>
      </c>
      <c r="J59" s="76"/>
      <c r="K59" s="23">
        <v>2023</v>
      </c>
      <c r="L59" s="94">
        <v>97500</v>
      </c>
      <c r="M59" s="95"/>
      <c r="N59" s="96"/>
      <c r="O59" s="31">
        <v>4526.43</v>
      </c>
      <c r="P59" s="13">
        <f t="shared" si="8"/>
        <v>4.6424923076923079E-2</v>
      </c>
      <c r="Q59" s="72">
        <v>7500</v>
      </c>
      <c r="R59" s="74"/>
      <c r="S59" s="32">
        <v>4526.43</v>
      </c>
      <c r="T59" s="13">
        <f t="shared" si="9"/>
        <v>0.60352400000000006</v>
      </c>
    </row>
    <row r="60" spans="1:20" s="6" customFormat="1" ht="45.6" customHeight="1" x14ac:dyDescent="0.2">
      <c r="A60" s="26" t="s">
        <v>133</v>
      </c>
      <c r="B60" s="75" t="s">
        <v>87</v>
      </c>
      <c r="C60" s="84"/>
      <c r="D60" s="84"/>
      <c r="E60" s="76"/>
      <c r="F60" s="91" t="s">
        <v>19</v>
      </c>
      <c r="G60" s="92"/>
      <c r="H60" s="93"/>
      <c r="I60" s="75">
        <v>2021</v>
      </c>
      <c r="J60" s="76"/>
      <c r="K60" s="23">
        <v>2023</v>
      </c>
      <c r="L60" s="94">
        <v>93200</v>
      </c>
      <c r="M60" s="95"/>
      <c r="N60" s="96"/>
      <c r="O60" s="31">
        <v>5639.31</v>
      </c>
      <c r="P60" s="13">
        <f t="shared" si="8"/>
        <v>6.0507618025751074E-2</v>
      </c>
      <c r="Q60" s="97">
        <v>7200</v>
      </c>
      <c r="R60" s="98"/>
      <c r="S60" s="32">
        <v>5639.31</v>
      </c>
      <c r="T60" s="13">
        <f t="shared" si="9"/>
        <v>0.78323750000000003</v>
      </c>
    </row>
    <row r="61" spans="1:20" s="6" customFormat="1" ht="45.6" customHeight="1" x14ac:dyDescent="0.2">
      <c r="A61" s="26" t="s">
        <v>134</v>
      </c>
      <c r="B61" s="75" t="s">
        <v>87</v>
      </c>
      <c r="C61" s="84"/>
      <c r="D61" s="84"/>
      <c r="E61" s="76"/>
      <c r="F61" s="88" t="s">
        <v>89</v>
      </c>
      <c r="G61" s="89"/>
      <c r="H61" s="90"/>
      <c r="I61" s="75">
        <v>2021</v>
      </c>
      <c r="J61" s="76"/>
      <c r="K61" s="23">
        <v>2023</v>
      </c>
      <c r="L61" s="94">
        <v>19500</v>
      </c>
      <c r="M61" s="95"/>
      <c r="N61" s="96"/>
      <c r="O61" s="31">
        <v>631.95000000000005</v>
      </c>
      <c r="P61" s="13">
        <f t="shared" si="8"/>
        <v>3.2407692307692311E-2</v>
      </c>
      <c r="Q61" s="99">
        <v>1500</v>
      </c>
      <c r="R61" s="100"/>
      <c r="S61" s="32">
        <v>631.94000000000005</v>
      </c>
      <c r="T61" s="13">
        <f t="shared" si="9"/>
        <v>0.42129333333333335</v>
      </c>
    </row>
    <row r="62" spans="1:20" s="6" customFormat="1" ht="45.6" customHeight="1" x14ac:dyDescent="0.2">
      <c r="A62" s="26" t="s">
        <v>135</v>
      </c>
      <c r="B62" s="75" t="s">
        <v>87</v>
      </c>
      <c r="C62" s="84"/>
      <c r="D62" s="84"/>
      <c r="E62" s="76"/>
      <c r="F62" s="91" t="s">
        <v>90</v>
      </c>
      <c r="G62" s="92"/>
      <c r="H62" s="93"/>
      <c r="I62" s="75">
        <v>2021</v>
      </c>
      <c r="J62" s="76"/>
      <c r="K62" s="23">
        <v>2023</v>
      </c>
      <c r="L62" s="94">
        <v>39000</v>
      </c>
      <c r="M62" s="95"/>
      <c r="N62" s="96"/>
      <c r="O62" s="31">
        <v>2773.94</v>
      </c>
      <c r="P62" s="13">
        <f t="shared" si="8"/>
        <v>7.1126666666666671E-2</v>
      </c>
      <c r="Q62" s="72">
        <v>3000</v>
      </c>
      <c r="R62" s="74"/>
      <c r="S62" s="32">
        <v>2773.94</v>
      </c>
      <c r="T62" s="13">
        <f t="shared" si="9"/>
        <v>0.92464666666666673</v>
      </c>
    </row>
    <row r="63" spans="1:20" s="6" customFormat="1" ht="45.6" customHeight="1" x14ac:dyDescent="0.2">
      <c r="A63" s="26" t="s">
        <v>136</v>
      </c>
      <c r="B63" s="75" t="s">
        <v>87</v>
      </c>
      <c r="C63" s="84"/>
      <c r="D63" s="84"/>
      <c r="E63" s="76"/>
      <c r="F63" s="91" t="s">
        <v>91</v>
      </c>
      <c r="G63" s="92"/>
      <c r="H63" s="93"/>
      <c r="I63" s="75">
        <v>2021</v>
      </c>
      <c r="J63" s="76"/>
      <c r="K63" s="23">
        <v>2023</v>
      </c>
      <c r="L63" s="94">
        <v>18200</v>
      </c>
      <c r="M63" s="95"/>
      <c r="N63" s="96"/>
      <c r="O63" s="31">
        <v>692.05</v>
      </c>
      <c r="P63" s="13">
        <f t="shared" si="8"/>
        <v>3.8024725274725273E-2</v>
      </c>
      <c r="Q63" s="72">
        <v>1400</v>
      </c>
      <c r="R63" s="74"/>
      <c r="S63" s="32">
        <v>692.05</v>
      </c>
      <c r="T63" s="13">
        <f t="shared" si="9"/>
        <v>0.49432142857142852</v>
      </c>
    </row>
    <row r="64" spans="1:20" s="6" customFormat="1" ht="45.6" customHeight="1" x14ac:dyDescent="0.2">
      <c r="A64" s="26" t="s">
        <v>137</v>
      </c>
      <c r="B64" s="75" t="s">
        <v>87</v>
      </c>
      <c r="C64" s="84"/>
      <c r="D64" s="84"/>
      <c r="E64" s="76"/>
      <c r="F64" s="91" t="s">
        <v>38</v>
      </c>
      <c r="G64" s="92"/>
      <c r="H64" s="93"/>
      <c r="I64" s="75">
        <v>2021</v>
      </c>
      <c r="J64" s="76"/>
      <c r="K64" s="23">
        <v>2023</v>
      </c>
      <c r="L64" s="94">
        <v>23400</v>
      </c>
      <c r="M64" s="95"/>
      <c r="N64" s="96"/>
      <c r="O64" s="31">
        <v>1138.79</v>
      </c>
      <c r="P64" s="13">
        <f t="shared" si="8"/>
        <v>4.8666239316239313E-2</v>
      </c>
      <c r="Q64" s="72">
        <v>1800</v>
      </c>
      <c r="R64" s="74"/>
      <c r="S64" s="32">
        <v>1138.79</v>
      </c>
      <c r="T64" s="13">
        <f t="shared" si="9"/>
        <v>0.63266111111111112</v>
      </c>
    </row>
    <row r="65" spans="1:20" s="6" customFormat="1" ht="45.6" customHeight="1" x14ac:dyDescent="0.2">
      <c r="A65" s="26" t="s">
        <v>138</v>
      </c>
      <c r="B65" s="75" t="s">
        <v>87</v>
      </c>
      <c r="C65" s="84"/>
      <c r="D65" s="84"/>
      <c r="E65" s="76"/>
      <c r="F65" s="91" t="s">
        <v>35</v>
      </c>
      <c r="G65" s="92"/>
      <c r="H65" s="93"/>
      <c r="I65" s="75">
        <v>2021</v>
      </c>
      <c r="J65" s="76"/>
      <c r="K65" s="23">
        <v>2023</v>
      </c>
      <c r="L65" s="94">
        <v>15600</v>
      </c>
      <c r="M65" s="95"/>
      <c r="N65" s="96"/>
      <c r="O65" s="31">
        <v>650.30999999999995</v>
      </c>
      <c r="P65" s="13">
        <f t="shared" si="8"/>
        <v>4.1686538461538455E-2</v>
      </c>
      <c r="Q65" s="72">
        <v>1200</v>
      </c>
      <c r="R65" s="74"/>
      <c r="S65" s="32">
        <v>650.30999999999995</v>
      </c>
      <c r="T65" s="13">
        <f t="shared" si="9"/>
        <v>0.54192499999999999</v>
      </c>
    </row>
    <row r="66" spans="1:20" s="6" customFormat="1" ht="45.6" customHeight="1" x14ac:dyDescent="0.2">
      <c r="A66" s="26" t="s">
        <v>139</v>
      </c>
      <c r="B66" s="75" t="s">
        <v>87</v>
      </c>
      <c r="C66" s="84"/>
      <c r="D66" s="84"/>
      <c r="E66" s="76"/>
      <c r="F66" s="91" t="s">
        <v>37</v>
      </c>
      <c r="G66" s="92"/>
      <c r="H66" s="93"/>
      <c r="I66" s="75">
        <v>2021</v>
      </c>
      <c r="J66" s="76"/>
      <c r="K66" s="23">
        <v>2023</v>
      </c>
      <c r="L66" s="94">
        <v>26000</v>
      </c>
      <c r="M66" s="95"/>
      <c r="N66" s="96"/>
      <c r="O66" s="31">
        <v>1212.7</v>
      </c>
      <c r="P66" s="13">
        <f t="shared" si="8"/>
        <v>4.6642307692307691E-2</v>
      </c>
      <c r="Q66" s="72">
        <v>2000</v>
      </c>
      <c r="R66" s="74"/>
      <c r="S66" s="32">
        <v>1212.7</v>
      </c>
      <c r="T66" s="13">
        <f t="shared" si="9"/>
        <v>0.60635000000000006</v>
      </c>
    </row>
    <row r="67" spans="1:20" s="6" customFormat="1" ht="45.6" customHeight="1" x14ac:dyDescent="0.2">
      <c r="A67" s="26" t="s">
        <v>140</v>
      </c>
      <c r="B67" s="75" t="s">
        <v>87</v>
      </c>
      <c r="C67" s="84"/>
      <c r="D67" s="84"/>
      <c r="E67" s="76"/>
      <c r="F67" s="91" t="s">
        <v>92</v>
      </c>
      <c r="G67" s="92"/>
      <c r="H67" s="93"/>
      <c r="I67" s="75">
        <v>2021</v>
      </c>
      <c r="J67" s="76"/>
      <c r="K67" s="23">
        <v>2023</v>
      </c>
      <c r="L67" s="94">
        <v>16100</v>
      </c>
      <c r="M67" s="95"/>
      <c r="N67" s="96"/>
      <c r="O67" s="31">
        <v>746.28</v>
      </c>
      <c r="P67" s="13">
        <f t="shared" si="8"/>
        <v>4.6352795031055896E-2</v>
      </c>
      <c r="Q67" s="72">
        <v>1300</v>
      </c>
      <c r="R67" s="74"/>
      <c r="S67" s="32">
        <v>746.28</v>
      </c>
      <c r="T67" s="13">
        <f t="shared" si="9"/>
        <v>0.5740615384615384</v>
      </c>
    </row>
    <row r="68" spans="1:20" s="6" customFormat="1" ht="45.6" customHeight="1" x14ac:dyDescent="0.2">
      <c r="A68" s="26" t="s">
        <v>141</v>
      </c>
      <c r="B68" s="75" t="s">
        <v>87</v>
      </c>
      <c r="C68" s="84"/>
      <c r="D68" s="84"/>
      <c r="E68" s="76"/>
      <c r="F68" s="88" t="s">
        <v>39</v>
      </c>
      <c r="G68" s="89"/>
      <c r="H68" s="90"/>
      <c r="I68" s="75">
        <v>2021</v>
      </c>
      <c r="J68" s="76"/>
      <c r="K68" s="23">
        <v>2023</v>
      </c>
      <c r="L68" s="94">
        <v>10400</v>
      </c>
      <c r="M68" s="95"/>
      <c r="N68" s="96"/>
      <c r="O68" s="31">
        <v>260.42</v>
      </c>
      <c r="P68" s="13">
        <f t="shared" si="8"/>
        <v>2.5040384615384617E-2</v>
      </c>
      <c r="Q68" s="72">
        <v>800</v>
      </c>
      <c r="R68" s="74"/>
      <c r="S68" s="32">
        <v>260.42</v>
      </c>
      <c r="T68" s="13">
        <f t="shared" si="9"/>
        <v>0.32552500000000001</v>
      </c>
    </row>
    <row r="69" spans="1:20" s="6" customFormat="1" ht="45.6" customHeight="1" x14ac:dyDescent="0.2">
      <c r="A69" s="26" t="s">
        <v>142</v>
      </c>
      <c r="B69" s="75" t="s">
        <v>87</v>
      </c>
      <c r="C69" s="84"/>
      <c r="D69" s="84"/>
      <c r="E69" s="76"/>
      <c r="F69" s="91" t="s">
        <v>36</v>
      </c>
      <c r="G69" s="92"/>
      <c r="H69" s="93"/>
      <c r="I69" s="75">
        <v>2021</v>
      </c>
      <c r="J69" s="76"/>
      <c r="K69" s="23">
        <v>2023</v>
      </c>
      <c r="L69" s="94">
        <v>10400</v>
      </c>
      <c r="M69" s="95"/>
      <c r="N69" s="96"/>
      <c r="O69" s="31">
        <v>402.2</v>
      </c>
      <c r="P69" s="13">
        <f t="shared" si="8"/>
        <v>3.8673076923076921E-2</v>
      </c>
      <c r="Q69" s="72">
        <v>800</v>
      </c>
      <c r="R69" s="74"/>
      <c r="S69" s="32">
        <v>402.2</v>
      </c>
      <c r="T69" s="13">
        <f t="shared" si="9"/>
        <v>0.50275000000000003</v>
      </c>
    </row>
    <row r="70" spans="1:20" s="6" customFormat="1" ht="45.6" customHeight="1" x14ac:dyDescent="0.2">
      <c r="A70" s="26" t="s">
        <v>143</v>
      </c>
      <c r="B70" s="75" t="s">
        <v>93</v>
      </c>
      <c r="C70" s="84"/>
      <c r="D70" s="84"/>
      <c r="E70" s="76"/>
      <c r="F70" s="91" t="s">
        <v>21</v>
      </c>
      <c r="G70" s="92"/>
      <c r="H70" s="93"/>
      <c r="I70" s="75">
        <v>2021</v>
      </c>
      <c r="J70" s="76"/>
      <c r="K70" s="23">
        <v>2024</v>
      </c>
      <c r="L70" s="94">
        <v>420000</v>
      </c>
      <c r="M70" s="95"/>
      <c r="N70" s="96"/>
      <c r="O70" s="31">
        <v>0</v>
      </c>
      <c r="P70" s="13">
        <f t="shared" si="8"/>
        <v>0</v>
      </c>
      <c r="Q70" s="72">
        <v>0</v>
      </c>
      <c r="R70" s="74"/>
      <c r="S70" s="32">
        <v>0</v>
      </c>
      <c r="T70" s="13">
        <v>0</v>
      </c>
    </row>
    <row r="71" spans="1:20" s="6" customFormat="1" ht="45.6" customHeight="1" x14ac:dyDescent="0.2">
      <c r="A71" s="26" t="s">
        <v>144</v>
      </c>
      <c r="B71" s="75" t="s">
        <v>94</v>
      </c>
      <c r="C71" s="84"/>
      <c r="D71" s="84"/>
      <c r="E71" s="76"/>
      <c r="F71" s="91" t="s">
        <v>21</v>
      </c>
      <c r="G71" s="92"/>
      <c r="H71" s="93"/>
      <c r="I71" s="75">
        <v>2021</v>
      </c>
      <c r="J71" s="76"/>
      <c r="K71" s="23">
        <v>2022</v>
      </c>
      <c r="L71" s="72">
        <v>475000</v>
      </c>
      <c r="M71" s="73"/>
      <c r="N71" s="74"/>
      <c r="O71" s="48">
        <v>188560</v>
      </c>
      <c r="P71" s="13">
        <f t="shared" si="8"/>
        <v>0.39696842105263158</v>
      </c>
      <c r="Q71" s="72">
        <v>190000</v>
      </c>
      <c r="R71" s="74"/>
      <c r="S71" s="49">
        <v>188560</v>
      </c>
      <c r="T71" s="13">
        <f t="shared" si="9"/>
        <v>0.99242105263157898</v>
      </c>
    </row>
    <row r="72" spans="1:20" s="6" customFormat="1" ht="45.6" customHeight="1" x14ac:dyDescent="0.2">
      <c r="A72" s="26" t="s">
        <v>145</v>
      </c>
      <c r="B72" s="75" t="s">
        <v>95</v>
      </c>
      <c r="C72" s="84"/>
      <c r="D72" s="84"/>
      <c r="E72" s="76"/>
      <c r="F72" s="91" t="s">
        <v>21</v>
      </c>
      <c r="G72" s="92"/>
      <c r="H72" s="93"/>
      <c r="I72" s="75">
        <v>2021</v>
      </c>
      <c r="J72" s="76"/>
      <c r="K72" s="23">
        <v>2022</v>
      </c>
      <c r="L72" s="72">
        <v>312246.03000000003</v>
      </c>
      <c r="M72" s="73"/>
      <c r="N72" s="74"/>
      <c r="O72" s="48">
        <v>9698.8700000000008</v>
      </c>
      <c r="P72" s="13">
        <f t="shared" si="8"/>
        <v>3.1061627909248359E-2</v>
      </c>
      <c r="Q72" s="72">
        <v>87146.05</v>
      </c>
      <c r="R72" s="74"/>
      <c r="S72" s="49">
        <v>9698.8700000000008</v>
      </c>
      <c r="T72" s="13">
        <f t="shared" si="9"/>
        <v>0.11129443044176988</v>
      </c>
    </row>
    <row r="73" spans="1:20" s="6" customFormat="1" ht="45.6" customHeight="1" x14ac:dyDescent="0.2">
      <c r="A73" s="26" t="s">
        <v>145</v>
      </c>
      <c r="B73" s="75" t="s">
        <v>96</v>
      </c>
      <c r="C73" s="84"/>
      <c r="D73" s="84"/>
      <c r="E73" s="76"/>
      <c r="F73" s="91" t="s">
        <v>34</v>
      </c>
      <c r="G73" s="92"/>
      <c r="H73" s="93"/>
      <c r="I73" s="75">
        <v>2021</v>
      </c>
      <c r="J73" s="76"/>
      <c r="K73" s="23">
        <v>2022</v>
      </c>
      <c r="L73" s="72">
        <v>295886.27</v>
      </c>
      <c r="M73" s="73"/>
      <c r="N73" s="74"/>
      <c r="O73" s="48">
        <v>22150.76</v>
      </c>
      <c r="P73" s="13">
        <f t="shared" si="8"/>
        <v>7.486241250734614E-2</v>
      </c>
      <c r="Q73" s="72">
        <v>78972.41</v>
      </c>
      <c r="R73" s="74"/>
      <c r="S73" s="49">
        <v>22150.76</v>
      </c>
      <c r="T73" s="13">
        <f t="shared" si="9"/>
        <v>0.2804873246238781</v>
      </c>
    </row>
    <row r="74" spans="1:20" s="6" customFormat="1" ht="45.6" customHeight="1" x14ac:dyDescent="0.2">
      <c r="A74" s="26" t="s">
        <v>146</v>
      </c>
      <c r="B74" s="75" t="s">
        <v>97</v>
      </c>
      <c r="C74" s="84"/>
      <c r="D74" s="84"/>
      <c r="E74" s="76"/>
      <c r="F74" s="91" t="s">
        <v>19</v>
      </c>
      <c r="G74" s="92"/>
      <c r="H74" s="93"/>
      <c r="I74" s="75">
        <v>2021</v>
      </c>
      <c r="J74" s="76"/>
      <c r="K74" s="23">
        <v>2022</v>
      </c>
      <c r="L74" s="72">
        <v>4468.83</v>
      </c>
      <c r="M74" s="73"/>
      <c r="N74" s="74"/>
      <c r="O74" s="48">
        <v>0</v>
      </c>
      <c r="P74" s="13">
        <f t="shared" si="8"/>
        <v>0</v>
      </c>
      <c r="Q74" s="72">
        <v>1102.95</v>
      </c>
      <c r="R74" s="74"/>
      <c r="S74" s="49">
        <v>0</v>
      </c>
      <c r="T74" s="13">
        <f t="shared" si="9"/>
        <v>0</v>
      </c>
    </row>
    <row r="75" spans="1:20" s="6" customFormat="1" ht="45.6" customHeight="1" x14ac:dyDescent="0.2">
      <c r="A75" s="26" t="s">
        <v>147</v>
      </c>
      <c r="B75" s="75" t="s">
        <v>98</v>
      </c>
      <c r="C75" s="84"/>
      <c r="D75" s="84"/>
      <c r="E75" s="76"/>
      <c r="F75" s="91" t="s">
        <v>89</v>
      </c>
      <c r="G75" s="92"/>
      <c r="H75" s="93"/>
      <c r="I75" s="75">
        <v>2021</v>
      </c>
      <c r="J75" s="76"/>
      <c r="K75" s="23">
        <v>2022</v>
      </c>
      <c r="L75" s="72">
        <v>29273.24</v>
      </c>
      <c r="M75" s="73"/>
      <c r="N75" s="74"/>
      <c r="O75" s="48">
        <v>3463.15</v>
      </c>
      <c r="P75" s="13">
        <f t="shared" si="8"/>
        <v>0.11830429429745391</v>
      </c>
      <c r="Q75" s="72">
        <v>6214.15</v>
      </c>
      <c r="R75" s="74"/>
      <c r="S75" s="49">
        <v>3463.15</v>
      </c>
      <c r="T75" s="13">
        <f t="shared" si="9"/>
        <v>0.55730067668144478</v>
      </c>
    </row>
    <row r="76" spans="1:20" s="6" customFormat="1" ht="45.6" customHeight="1" x14ac:dyDescent="0.2">
      <c r="A76" s="38" t="s">
        <v>148</v>
      </c>
      <c r="B76" s="108" t="s">
        <v>149</v>
      </c>
      <c r="C76" s="108"/>
      <c r="D76" s="108"/>
      <c r="E76" s="108"/>
      <c r="F76" s="91" t="s">
        <v>21</v>
      </c>
      <c r="G76" s="92"/>
      <c r="H76" s="39"/>
      <c r="I76" s="75">
        <v>2021</v>
      </c>
      <c r="J76" s="76"/>
      <c r="K76" s="38">
        <v>2022</v>
      </c>
      <c r="L76" s="138">
        <v>2310000</v>
      </c>
      <c r="M76" s="139"/>
      <c r="N76" s="140"/>
      <c r="O76" s="48">
        <v>1046864.98</v>
      </c>
      <c r="P76" s="13">
        <f>O76/L76</f>
        <v>0.453188303030303</v>
      </c>
      <c r="Q76" s="72">
        <v>1050000</v>
      </c>
      <c r="R76" s="74"/>
      <c r="S76" s="49">
        <v>1046864.98</v>
      </c>
      <c r="T76" s="13">
        <f t="shared" si="9"/>
        <v>0.9970142666666667</v>
      </c>
    </row>
    <row r="77" spans="1:20" s="6" customFormat="1" ht="45.6" customHeight="1" x14ac:dyDescent="0.2">
      <c r="A77" s="38" t="s">
        <v>150</v>
      </c>
      <c r="B77" s="75" t="s">
        <v>151</v>
      </c>
      <c r="C77" s="84"/>
      <c r="D77" s="84"/>
      <c r="E77" s="76"/>
      <c r="F77" s="91" t="s">
        <v>21</v>
      </c>
      <c r="G77" s="92"/>
      <c r="H77" s="39"/>
      <c r="I77" s="75">
        <v>2021</v>
      </c>
      <c r="J77" s="76"/>
      <c r="K77" s="38">
        <v>2023</v>
      </c>
      <c r="L77" s="72">
        <v>70000</v>
      </c>
      <c r="M77" s="73"/>
      <c r="N77" s="74"/>
      <c r="O77" s="48">
        <v>0</v>
      </c>
      <c r="P77" s="13">
        <f t="shared" ref="P77:P78" si="10">O77/L77</f>
        <v>0</v>
      </c>
      <c r="Q77" s="72">
        <v>0</v>
      </c>
      <c r="R77" s="74"/>
      <c r="S77" s="49">
        <v>0</v>
      </c>
      <c r="T77" s="13">
        <v>0</v>
      </c>
    </row>
    <row r="78" spans="1:20" s="6" customFormat="1" ht="45.6" customHeight="1" x14ac:dyDescent="0.2">
      <c r="A78" s="38" t="s">
        <v>152</v>
      </c>
      <c r="B78" s="75" t="s">
        <v>153</v>
      </c>
      <c r="C78" s="84"/>
      <c r="D78" s="84"/>
      <c r="E78" s="76"/>
      <c r="F78" s="91" t="s">
        <v>21</v>
      </c>
      <c r="G78" s="92"/>
      <c r="H78" s="39"/>
      <c r="I78" s="75">
        <v>2021</v>
      </c>
      <c r="J78" s="76"/>
      <c r="K78" s="38">
        <v>2022</v>
      </c>
      <c r="L78" s="72">
        <v>48000</v>
      </c>
      <c r="M78" s="73"/>
      <c r="N78" s="74"/>
      <c r="O78" s="48">
        <v>22129.98</v>
      </c>
      <c r="P78" s="13">
        <f t="shared" si="10"/>
        <v>0.46104125000000001</v>
      </c>
      <c r="Q78" s="72">
        <v>24000</v>
      </c>
      <c r="R78" s="74"/>
      <c r="S78" s="49">
        <v>22129.98</v>
      </c>
      <c r="T78" s="13">
        <f t="shared" si="9"/>
        <v>0.92208250000000003</v>
      </c>
    </row>
    <row r="79" spans="1:20" s="6" customFormat="1" ht="45.6" customHeight="1" x14ac:dyDescent="0.2">
      <c r="A79" s="67" t="s">
        <v>1</v>
      </c>
      <c r="B79" s="67" t="s">
        <v>2</v>
      </c>
      <c r="C79" s="67"/>
      <c r="D79" s="67"/>
      <c r="E79" s="67"/>
      <c r="F79" s="67" t="s">
        <v>3</v>
      </c>
      <c r="G79" s="67"/>
      <c r="H79" s="67"/>
      <c r="I79" s="67" t="s">
        <v>4</v>
      </c>
      <c r="J79" s="67"/>
      <c r="K79" s="67"/>
      <c r="L79" s="68" t="s">
        <v>5</v>
      </c>
      <c r="M79" s="68"/>
      <c r="N79" s="68"/>
      <c r="O79" s="51" t="s">
        <v>160</v>
      </c>
      <c r="P79" s="69" t="s">
        <v>49</v>
      </c>
      <c r="Q79" s="67" t="s">
        <v>6</v>
      </c>
      <c r="R79" s="67"/>
      <c r="S79" s="51" t="s">
        <v>161</v>
      </c>
      <c r="T79" s="69" t="s">
        <v>50</v>
      </c>
    </row>
    <row r="80" spans="1:20" s="6" customFormat="1" ht="19.2" customHeight="1" x14ac:dyDescent="0.2">
      <c r="A80" s="67"/>
      <c r="B80" s="67"/>
      <c r="C80" s="67"/>
      <c r="D80" s="67"/>
      <c r="E80" s="67"/>
      <c r="F80" s="67"/>
      <c r="G80" s="67"/>
      <c r="H80" s="67"/>
      <c r="I80" s="67" t="s">
        <v>7</v>
      </c>
      <c r="J80" s="67"/>
      <c r="K80" s="8" t="s">
        <v>8</v>
      </c>
      <c r="L80" s="68"/>
      <c r="M80" s="68"/>
      <c r="N80" s="68"/>
      <c r="O80" s="52"/>
      <c r="P80" s="70"/>
      <c r="Q80" s="67"/>
      <c r="R80" s="67"/>
      <c r="S80" s="52"/>
      <c r="T80" s="71"/>
    </row>
    <row r="81" spans="1:20" ht="10.65" customHeight="1" x14ac:dyDescent="0.2">
      <c r="A81" s="2" t="s">
        <v>48</v>
      </c>
      <c r="B81" s="156" t="s">
        <v>62</v>
      </c>
      <c r="C81" s="156"/>
      <c r="D81" s="156"/>
      <c r="E81" s="156"/>
      <c r="F81" s="85"/>
      <c r="G81" s="85"/>
      <c r="H81" s="85"/>
      <c r="I81" s="86"/>
      <c r="J81" s="87"/>
      <c r="K81" s="7"/>
      <c r="L81" s="66">
        <f>SUM(L82:N87)</f>
        <v>14578313</v>
      </c>
      <c r="M81" s="66"/>
      <c r="N81" s="66"/>
      <c r="O81" s="11">
        <f>SUM(O82:O86,O87)</f>
        <v>1315642.06</v>
      </c>
      <c r="P81" s="13">
        <f>O81/L81</f>
        <v>9.0246523037336351E-2</v>
      </c>
      <c r="Q81" s="66">
        <f>SUM(Q82:R87)</f>
        <v>1426313</v>
      </c>
      <c r="R81" s="66"/>
      <c r="S81" s="11">
        <f>SUM(S82:S87)</f>
        <v>1314246.3</v>
      </c>
      <c r="T81" s="13">
        <f>S81/Q81</f>
        <v>0.92142909725985811</v>
      </c>
    </row>
    <row r="82" spans="1:20" ht="46.2" customHeight="1" x14ac:dyDescent="0.2">
      <c r="A82" s="1" t="s">
        <v>99</v>
      </c>
      <c r="B82" s="80" t="s">
        <v>77</v>
      </c>
      <c r="C82" s="81"/>
      <c r="D82" s="81"/>
      <c r="E82" s="82"/>
      <c r="F82" s="75" t="s">
        <v>21</v>
      </c>
      <c r="G82" s="76"/>
      <c r="H82" s="21"/>
      <c r="I82" s="75">
        <v>2019</v>
      </c>
      <c r="J82" s="76"/>
      <c r="K82" s="21">
        <v>2021</v>
      </c>
      <c r="L82" s="72">
        <v>558313</v>
      </c>
      <c r="M82" s="73"/>
      <c r="N82" s="74"/>
      <c r="O82" s="22">
        <v>502942.9</v>
      </c>
      <c r="P82" s="13">
        <f>O82/L82</f>
        <v>0.90082605993412301</v>
      </c>
      <c r="Q82" s="72">
        <v>556313</v>
      </c>
      <c r="R82" s="74"/>
      <c r="S82" s="22">
        <v>501547.14</v>
      </c>
      <c r="T82" s="13">
        <f>S82/Q82</f>
        <v>0.90155567099816114</v>
      </c>
    </row>
    <row r="83" spans="1:20" s="6" customFormat="1" ht="46.2" customHeight="1" x14ac:dyDescent="0.2">
      <c r="A83" s="41" t="s">
        <v>102</v>
      </c>
      <c r="B83" s="83" t="s">
        <v>100</v>
      </c>
      <c r="C83" s="83"/>
      <c r="D83" s="83"/>
      <c r="E83" s="83"/>
      <c r="F83" s="67" t="s">
        <v>21</v>
      </c>
      <c r="G83" s="67"/>
      <c r="H83" s="67"/>
      <c r="I83" s="67">
        <v>2021</v>
      </c>
      <c r="J83" s="67"/>
      <c r="K83" s="21">
        <v>2022</v>
      </c>
      <c r="L83" s="53">
        <v>210000</v>
      </c>
      <c r="M83" s="53"/>
      <c r="N83" s="53"/>
      <c r="O83" s="22">
        <v>485</v>
      </c>
      <c r="P83" s="13">
        <f>O83/L83</f>
        <v>2.3095238095238095E-3</v>
      </c>
      <c r="Q83" s="53">
        <v>10000</v>
      </c>
      <c r="R83" s="53"/>
      <c r="S83" s="22">
        <v>485</v>
      </c>
      <c r="T83" s="13">
        <f>S83/Q83</f>
        <v>4.8500000000000001E-2</v>
      </c>
    </row>
    <row r="84" spans="1:20" s="6" customFormat="1" ht="46.2" customHeight="1" x14ac:dyDescent="0.2">
      <c r="A84" s="43" t="s">
        <v>103</v>
      </c>
      <c r="B84" s="77" t="s">
        <v>101</v>
      </c>
      <c r="C84" s="78"/>
      <c r="D84" s="78"/>
      <c r="E84" s="79"/>
      <c r="F84" s="75" t="s">
        <v>21</v>
      </c>
      <c r="G84" s="76"/>
      <c r="H84" s="21"/>
      <c r="I84" s="75">
        <v>2021</v>
      </c>
      <c r="J84" s="76"/>
      <c r="K84" s="21">
        <v>2022</v>
      </c>
      <c r="L84" s="72">
        <v>75000</v>
      </c>
      <c r="M84" s="73"/>
      <c r="N84" s="74"/>
      <c r="O84" s="14">
        <v>40000</v>
      </c>
      <c r="P84" s="13">
        <f>O84/L84</f>
        <v>0.53333333333333333</v>
      </c>
      <c r="Q84" s="72">
        <v>40000</v>
      </c>
      <c r="R84" s="74"/>
      <c r="S84" s="14">
        <v>40000</v>
      </c>
      <c r="T84" s="13">
        <f>S84/Q84</f>
        <v>1</v>
      </c>
    </row>
    <row r="85" spans="1:20" s="6" customFormat="1" ht="46.2" customHeight="1" x14ac:dyDescent="0.2">
      <c r="A85" s="43" t="s">
        <v>154</v>
      </c>
      <c r="B85" s="77" t="s">
        <v>155</v>
      </c>
      <c r="C85" s="78"/>
      <c r="D85" s="78"/>
      <c r="E85" s="79"/>
      <c r="F85" s="75" t="s">
        <v>21</v>
      </c>
      <c r="G85" s="76"/>
      <c r="H85" s="38"/>
      <c r="I85" s="75">
        <v>2021</v>
      </c>
      <c r="J85" s="76"/>
      <c r="K85" s="38">
        <v>2023</v>
      </c>
      <c r="L85" s="72">
        <v>12050000</v>
      </c>
      <c r="M85" s="73"/>
      <c r="N85" s="74"/>
      <c r="O85" s="37">
        <v>0</v>
      </c>
      <c r="P85" s="13">
        <f t="shared" ref="P85:P87" si="11">O85/L85</f>
        <v>0</v>
      </c>
      <c r="Q85" s="72">
        <v>0</v>
      </c>
      <c r="R85" s="74"/>
      <c r="S85" s="37">
        <v>0</v>
      </c>
      <c r="T85" s="13">
        <v>0</v>
      </c>
    </row>
    <row r="86" spans="1:20" s="6" customFormat="1" ht="46.2" customHeight="1" x14ac:dyDescent="0.2">
      <c r="A86" s="44" t="s">
        <v>156</v>
      </c>
      <c r="B86" s="149" t="s">
        <v>157</v>
      </c>
      <c r="C86" s="150"/>
      <c r="D86" s="150"/>
      <c r="E86" s="151"/>
      <c r="F86" s="152" t="s">
        <v>32</v>
      </c>
      <c r="G86" s="56"/>
      <c r="H86" s="40"/>
      <c r="I86" s="54">
        <v>2021</v>
      </c>
      <c r="J86" s="56"/>
      <c r="K86" s="40">
        <v>2022</v>
      </c>
      <c r="L86" s="153">
        <v>735000</v>
      </c>
      <c r="M86" s="154"/>
      <c r="N86" s="155"/>
      <c r="O86" s="45">
        <v>21855.8</v>
      </c>
      <c r="P86" s="13">
        <f t="shared" si="11"/>
        <v>2.9735782312925171E-2</v>
      </c>
      <c r="Q86" s="153">
        <v>60000</v>
      </c>
      <c r="R86" s="155"/>
      <c r="S86" s="45">
        <v>21855.8</v>
      </c>
      <c r="T86" s="13">
        <f t="shared" ref="T86:T87" si="12">S86/Q86</f>
        <v>0.36426333333333333</v>
      </c>
    </row>
    <row r="87" spans="1:20" s="6" customFormat="1" ht="46.2" customHeight="1" x14ac:dyDescent="0.2">
      <c r="A87" s="46" t="s">
        <v>158</v>
      </c>
      <c r="B87" s="141" t="s">
        <v>159</v>
      </c>
      <c r="C87" s="142"/>
      <c r="D87" s="142"/>
      <c r="E87" s="143"/>
      <c r="F87" s="75" t="s">
        <v>21</v>
      </c>
      <c r="G87" s="76"/>
      <c r="H87" s="46"/>
      <c r="I87" s="144">
        <v>2021</v>
      </c>
      <c r="J87" s="145"/>
      <c r="K87" s="46">
        <v>2022</v>
      </c>
      <c r="L87" s="146">
        <v>950000</v>
      </c>
      <c r="M87" s="148"/>
      <c r="N87" s="147"/>
      <c r="O87" s="47">
        <v>750358.36</v>
      </c>
      <c r="P87" s="13">
        <f t="shared" si="11"/>
        <v>0.78985090526315793</v>
      </c>
      <c r="Q87" s="146">
        <v>760000</v>
      </c>
      <c r="R87" s="147"/>
      <c r="S87" s="47">
        <v>750358.36</v>
      </c>
      <c r="T87" s="13">
        <f t="shared" si="12"/>
        <v>0.98731363157894736</v>
      </c>
    </row>
    <row r="88" spans="1:20" s="6" customFormat="1" ht="46.2" customHeight="1" x14ac:dyDescent="0.2"/>
    <row r="89" spans="1:20" ht="323.25" customHeight="1" x14ac:dyDescent="0.2"/>
    <row r="90" spans="1:20" ht="27.45" customHeight="1" x14ac:dyDescent="0.2"/>
  </sheetData>
  <mergeCells count="405">
    <mergeCell ref="B87:E87"/>
    <mergeCell ref="F87:G87"/>
    <mergeCell ref="I87:J87"/>
    <mergeCell ref="Q87:R87"/>
    <mergeCell ref="L87:N87"/>
    <mergeCell ref="B85:E85"/>
    <mergeCell ref="B86:E86"/>
    <mergeCell ref="F85:G85"/>
    <mergeCell ref="B78:E78"/>
    <mergeCell ref="F78:G78"/>
    <mergeCell ref="I78:J78"/>
    <mergeCell ref="L78:N78"/>
    <mergeCell ref="Q78:R78"/>
    <mergeCell ref="F86:G86"/>
    <mergeCell ref="I85:J85"/>
    <mergeCell ref="I86:J86"/>
    <mergeCell ref="L85:N85"/>
    <mergeCell ref="L86:N86"/>
    <mergeCell ref="Q85:R85"/>
    <mergeCell ref="Q86:R86"/>
    <mergeCell ref="I82:J82"/>
    <mergeCell ref="I83:J83"/>
    <mergeCell ref="B81:E81"/>
    <mergeCell ref="Q83:R83"/>
    <mergeCell ref="B76:E76"/>
    <mergeCell ref="I76:J76"/>
    <mergeCell ref="L76:N76"/>
    <mergeCell ref="Q76:R76"/>
    <mergeCell ref="B77:E77"/>
    <mergeCell ref="F77:G77"/>
    <mergeCell ref="L77:N77"/>
    <mergeCell ref="I77:J77"/>
    <mergeCell ref="Q77:R77"/>
    <mergeCell ref="F76:G76"/>
    <mergeCell ref="B21:E21"/>
    <mergeCell ref="B63:E63"/>
    <mergeCell ref="B64:E64"/>
    <mergeCell ref="B65:E65"/>
    <mergeCell ref="B61:E61"/>
    <mergeCell ref="B62:E62"/>
    <mergeCell ref="I56:J56"/>
    <mergeCell ref="I57:J57"/>
    <mergeCell ref="I58:J58"/>
    <mergeCell ref="I59:J59"/>
    <mergeCell ref="I60:J60"/>
    <mergeCell ref="F61:H61"/>
    <mergeCell ref="F62:H62"/>
    <mergeCell ref="F63:H63"/>
    <mergeCell ref="I61:J61"/>
    <mergeCell ref="I62:J62"/>
    <mergeCell ref="F64:H64"/>
    <mergeCell ref="B60:E60"/>
    <mergeCell ref="F69:H69"/>
    <mergeCell ref="L67:N67"/>
    <mergeCell ref="L68:N68"/>
    <mergeCell ref="L56:N56"/>
    <mergeCell ref="L57:N57"/>
    <mergeCell ref="I37:J37"/>
    <mergeCell ref="L37:N37"/>
    <mergeCell ref="L52:N52"/>
    <mergeCell ref="F65:H65"/>
    <mergeCell ref="I63:J63"/>
    <mergeCell ref="F45:H45"/>
    <mergeCell ref="I67:J67"/>
    <mergeCell ref="I68:J68"/>
    <mergeCell ref="I69:J69"/>
    <mergeCell ref="F41:H41"/>
    <mergeCell ref="F44:H44"/>
    <mergeCell ref="F48:G48"/>
    <mergeCell ref="F49:G49"/>
    <mergeCell ref="F60:H60"/>
    <mergeCell ref="F50:H50"/>
    <mergeCell ref="F51:H51"/>
    <mergeCell ref="N1:T2"/>
    <mergeCell ref="M3:N3"/>
    <mergeCell ref="L11:N11"/>
    <mergeCell ref="Q11:R11"/>
    <mergeCell ref="T4:T5"/>
    <mergeCell ref="O4:O5"/>
    <mergeCell ref="F53:G53"/>
    <mergeCell ref="I55:J55"/>
    <mergeCell ref="L53:N53"/>
    <mergeCell ref="F66:H66"/>
    <mergeCell ref="F67:H67"/>
    <mergeCell ref="L12:N12"/>
    <mergeCell ref="F54:G54"/>
    <mergeCell ref="F31:G31"/>
    <mergeCell ref="F37:G37"/>
    <mergeCell ref="F39:H39"/>
    <mergeCell ref="I12:J12"/>
    <mergeCell ref="B13:K13"/>
    <mergeCell ref="B17:K17"/>
    <mergeCell ref="B19:K19"/>
    <mergeCell ref="B20:K20"/>
    <mergeCell ref="B37:E37"/>
    <mergeCell ref="I33:J33"/>
    <mergeCell ref="F30:H30"/>
    <mergeCell ref="F32:G32"/>
    <mergeCell ref="F36:H36"/>
    <mergeCell ref="I23:J23"/>
    <mergeCell ref="B16:K16"/>
    <mergeCell ref="B27:E27"/>
    <mergeCell ref="I27:J27"/>
    <mergeCell ref="L7:N7"/>
    <mergeCell ref="Q7:R7"/>
    <mergeCell ref="Q4:R5"/>
    <mergeCell ref="S4:S5"/>
    <mergeCell ref="I4:K4"/>
    <mergeCell ref="I11:J11"/>
    <mergeCell ref="F11:G11"/>
    <mergeCell ref="F12:G12"/>
    <mergeCell ref="L36:N36"/>
    <mergeCell ref="Q12:R12"/>
    <mergeCell ref="Q10:R10"/>
    <mergeCell ref="F35:G35"/>
    <mergeCell ref="I29:J29"/>
    <mergeCell ref="F14:H14"/>
    <mergeCell ref="I14:J14"/>
    <mergeCell ref="L14:N14"/>
    <mergeCell ref="Q14:R14"/>
    <mergeCell ref="A4:A5"/>
    <mergeCell ref="B4:E5"/>
    <mergeCell ref="F4:H5"/>
    <mergeCell ref="I5:J5"/>
    <mergeCell ref="L4:N5"/>
    <mergeCell ref="B8:K8"/>
    <mergeCell ref="L8:N8"/>
    <mergeCell ref="Q8:R8"/>
    <mergeCell ref="P4:P5"/>
    <mergeCell ref="Q9:R9"/>
    <mergeCell ref="B10:K10"/>
    <mergeCell ref="L10:N10"/>
    <mergeCell ref="B9:K9"/>
    <mergeCell ref="L9:N9"/>
    <mergeCell ref="B11:E11"/>
    <mergeCell ref="B12:E12"/>
    <mergeCell ref="B6:K6"/>
    <mergeCell ref="L6:N6"/>
    <mergeCell ref="Q6:R6"/>
    <mergeCell ref="B7:K7"/>
    <mergeCell ref="F21:H21"/>
    <mergeCell ref="I21:J21"/>
    <mergeCell ref="L21:N21"/>
    <mergeCell ref="Q21:R21"/>
    <mergeCell ref="L19:N19"/>
    <mergeCell ref="Q19:R19"/>
    <mergeCell ref="L20:N20"/>
    <mergeCell ref="Q20:R20"/>
    <mergeCell ref="L17:N17"/>
    <mergeCell ref="Q17:R17"/>
    <mergeCell ref="B18:K18"/>
    <mergeCell ref="L18:N18"/>
    <mergeCell ref="Q18:R18"/>
    <mergeCell ref="L16:N16"/>
    <mergeCell ref="Q16:R16"/>
    <mergeCell ref="B15:E15"/>
    <mergeCell ref="F15:H15"/>
    <mergeCell ref="I15:J15"/>
    <mergeCell ref="L15:N15"/>
    <mergeCell ref="Q15:R15"/>
    <mergeCell ref="L13:N13"/>
    <mergeCell ref="Q13:R13"/>
    <mergeCell ref="B14:E14"/>
    <mergeCell ref="Q22:R22"/>
    <mergeCell ref="Q23:R23"/>
    <mergeCell ref="F22:H22"/>
    <mergeCell ref="Q24:R25"/>
    <mergeCell ref="B23:E23"/>
    <mergeCell ref="F23:H23"/>
    <mergeCell ref="O24:O25"/>
    <mergeCell ref="P24:P25"/>
    <mergeCell ref="F27:G27"/>
    <mergeCell ref="A24:A25"/>
    <mergeCell ref="B24:E25"/>
    <mergeCell ref="F24:H25"/>
    <mergeCell ref="I25:J25"/>
    <mergeCell ref="L24:N25"/>
    <mergeCell ref="B22:E22"/>
    <mergeCell ref="L23:N23"/>
    <mergeCell ref="I22:J22"/>
    <mergeCell ref="L22:N22"/>
    <mergeCell ref="B26:E26"/>
    <mergeCell ref="I26:J26"/>
    <mergeCell ref="L26:N26"/>
    <mergeCell ref="Q26:R26"/>
    <mergeCell ref="S24:S25"/>
    <mergeCell ref="T24:T25"/>
    <mergeCell ref="I24:K24"/>
    <mergeCell ref="F26:G26"/>
    <mergeCell ref="I32:J32"/>
    <mergeCell ref="L32:N32"/>
    <mergeCell ref="Q64:R64"/>
    <mergeCell ref="Q32:R32"/>
    <mergeCell ref="Q36:R36"/>
    <mergeCell ref="L73:N73"/>
    <mergeCell ref="L70:N70"/>
    <mergeCell ref="L65:N65"/>
    <mergeCell ref="L66:N66"/>
    <mergeCell ref="L69:N69"/>
    <mergeCell ref="L34:N34"/>
    <mergeCell ref="Q40:R40"/>
    <mergeCell ref="Q52:R52"/>
    <mergeCell ref="Q63:R63"/>
    <mergeCell ref="I36:J36"/>
    <mergeCell ref="Q73:R73"/>
    <mergeCell ref="B28:E28"/>
    <mergeCell ref="F29:H29"/>
    <mergeCell ref="F28:H28"/>
    <mergeCell ref="Q28:R28"/>
    <mergeCell ref="L28:N28"/>
    <mergeCell ref="I28:J28"/>
    <mergeCell ref="L31:N31"/>
    <mergeCell ref="Q31:R31"/>
    <mergeCell ref="B30:E30"/>
    <mergeCell ref="I30:J30"/>
    <mergeCell ref="L30:N30"/>
    <mergeCell ref="Q30:R30"/>
    <mergeCell ref="B29:E29"/>
    <mergeCell ref="B33:E33"/>
    <mergeCell ref="F33:H33"/>
    <mergeCell ref="B31:E31"/>
    <mergeCell ref="I31:J31"/>
    <mergeCell ref="L33:N33"/>
    <mergeCell ref="Q33:R33"/>
    <mergeCell ref="B32:E32"/>
    <mergeCell ref="F43:H43"/>
    <mergeCell ref="I43:J43"/>
    <mergeCell ref="L43:N43"/>
    <mergeCell ref="Q43:R43"/>
    <mergeCell ref="F34:H34"/>
    <mergeCell ref="B41:E41"/>
    <mergeCell ref="I41:J41"/>
    <mergeCell ref="L41:N41"/>
    <mergeCell ref="Q37:R37"/>
    <mergeCell ref="B39:E39"/>
    <mergeCell ref="I39:J39"/>
    <mergeCell ref="L39:N39"/>
    <mergeCell ref="Q39:R39"/>
    <mergeCell ref="B36:E36"/>
    <mergeCell ref="B35:E35"/>
    <mergeCell ref="I35:J35"/>
    <mergeCell ref="L35:N35"/>
    <mergeCell ref="B34:E34"/>
    <mergeCell ref="Q34:R34"/>
    <mergeCell ref="I34:J34"/>
    <mergeCell ref="B45:E45"/>
    <mergeCell ref="I45:J45"/>
    <mergeCell ref="L45:N45"/>
    <mergeCell ref="Q45:R45"/>
    <mergeCell ref="Q41:R41"/>
    <mergeCell ref="B43:E43"/>
    <mergeCell ref="F40:H40"/>
    <mergeCell ref="F38:H38"/>
    <mergeCell ref="I38:J38"/>
    <mergeCell ref="L38:N38"/>
    <mergeCell ref="Q38:R38"/>
    <mergeCell ref="B44:E44"/>
    <mergeCell ref="Q44:R44"/>
    <mergeCell ref="I44:J44"/>
    <mergeCell ref="B42:E42"/>
    <mergeCell ref="F42:H42"/>
    <mergeCell ref="I42:J42"/>
    <mergeCell ref="L42:N42"/>
    <mergeCell ref="Q42:R42"/>
    <mergeCell ref="B38:E38"/>
    <mergeCell ref="I40:J40"/>
    <mergeCell ref="L40:N40"/>
    <mergeCell ref="B40:E40"/>
    <mergeCell ref="A46:A47"/>
    <mergeCell ref="B46:E47"/>
    <mergeCell ref="F46:H47"/>
    <mergeCell ref="I47:J47"/>
    <mergeCell ref="L46:N47"/>
    <mergeCell ref="Q46:R47"/>
    <mergeCell ref="B59:E59"/>
    <mergeCell ref="F59:H59"/>
    <mergeCell ref="B58:E58"/>
    <mergeCell ref="F58:H58"/>
    <mergeCell ref="B57:E57"/>
    <mergeCell ref="F57:H57"/>
    <mergeCell ref="Q59:R59"/>
    <mergeCell ref="F56:H56"/>
    <mergeCell ref="I50:J50"/>
    <mergeCell ref="B56:E56"/>
    <mergeCell ref="I46:K46"/>
    <mergeCell ref="P46:P47"/>
    <mergeCell ref="B49:E49"/>
    <mergeCell ref="B48:E48"/>
    <mergeCell ref="I48:J48"/>
    <mergeCell ref="L48:N48"/>
    <mergeCell ref="Q48:R48"/>
    <mergeCell ref="B53:E53"/>
    <mergeCell ref="B1:K2"/>
    <mergeCell ref="T46:T47"/>
    <mergeCell ref="I51:J51"/>
    <mergeCell ref="L51:N51"/>
    <mergeCell ref="Q51:R51"/>
    <mergeCell ref="B50:E50"/>
    <mergeCell ref="B54:E54"/>
    <mergeCell ref="B55:E55"/>
    <mergeCell ref="I49:J49"/>
    <mergeCell ref="L49:N49"/>
    <mergeCell ref="B51:E51"/>
    <mergeCell ref="B52:E52"/>
    <mergeCell ref="F52:G52"/>
    <mergeCell ref="I52:J52"/>
    <mergeCell ref="I53:J53"/>
    <mergeCell ref="O46:O47"/>
    <mergeCell ref="L50:N50"/>
    <mergeCell ref="Q50:R50"/>
    <mergeCell ref="Q49:R49"/>
    <mergeCell ref="L44:N44"/>
    <mergeCell ref="L29:N29"/>
    <mergeCell ref="Q29:R29"/>
    <mergeCell ref="L27:N27"/>
    <mergeCell ref="Q27:R27"/>
    <mergeCell ref="S46:S47"/>
    <mergeCell ref="Q35:R35"/>
    <mergeCell ref="I54:J54"/>
    <mergeCell ref="Q53:R53"/>
    <mergeCell ref="Q54:R54"/>
    <mergeCell ref="Q62:R62"/>
    <mergeCell ref="Q55:R55"/>
    <mergeCell ref="Q60:R60"/>
    <mergeCell ref="Q61:R61"/>
    <mergeCell ref="I75:J75"/>
    <mergeCell ref="L74:N74"/>
    <mergeCell ref="Q56:R56"/>
    <mergeCell ref="Q57:R57"/>
    <mergeCell ref="Q58:R58"/>
    <mergeCell ref="I64:J64"/>
    <mergeCell ref="I65:J65"/>
    <mergeCell ref="I66:J66"/>
    <mergeCell ref="Q75:R75"/>
    <mergeCell ref="L72:N72"/>
    <mergeCell ref="I70:J70"/>
    <mergeCell ref="I71:J71"/>
    <mergeCell ref="I72:J72"/>
    <mergeCell ref="I73:J73"/>
    <mergeCell ref="I74:J74"/>
    <mergeCell ref="Q65:R65"/>
    <mergeCell ref="Q66:R66"/>
    <mergeCell ref="Q74:R74"/>
    <mergeCell ref="Q67:R67"/>
    <mergeCell ref="Q68:R68"/>
    <mergeCell ref="Q69:R69"/>
    <mergeCell ref="Q70:R70"/>
    <mergeCell ref="Q71:R71"/>
    <mergeCell ref="Q72:R72"/>
    <mergeCell ref="L54:N54"/>
    <mergeCell ref="L58:N58"/>
    <mergeCell ref="L59:N59"/>
    <mergeCell ref="L60:N60"/>
    <mergeCell ref="L61:N61"/>
    <mergeCell ref="L62:N62"/>
    <mergeCell ref="L63:N63"/>
    <mergeCell ref="L64:N64"/>
    <mergeCell ref="L71:N71"/>
    <mergeCell ref="F55:H55"/>
    <mergeCell ref="I80:J80"/>
    <mergeCell ref="L55:N55"/>
    <mergeCell ref="F81:H81"/>
    <mergeCell ref="I81:J81"/>
    <mergeCell ref="L75:N75"/>
    <mergeCell ref="F68:H68"/>
    <mergeCell ref="B66:E66"/>
    <mergeCell ref="B67:E67"/>
    <mergeCell ref="B69:E69"/>
    <mergeCell ref="B68:E68"/>
    <mergeCell ref="B70:E70"/>
    <mergeCell ref="B71:E71"/>
    <mergeCell ref="B72:E72"/>
    <mergeCell ref="B73:E73"/>
    <mergeCell ref="B74:E74"/>
    <mergeCell ref="B75:E75"/>
    <mergeCell ref="F75:H75"/>
    <mergeCell ref="F70:H70"/>
    <mergeCell ref="F71:H71"/>
    <mergeCell ref="F72:H72"/>
    <mergeCell ref="F73:H73"/>
    <mergeCell ref="F74:H74"/>
    <mergeCell ref="L81:N81"/>
    <mergeCell ref="L84:N84"/>
    <mergeCell ref="Q84:R84"/>
    <mergeCell ref="F84:G84"/>
    <mergeCell ref="F82:G82"/>
    <mergeCell ref="F83:H83"/>
    <mergeCell ref="B84:E84"/>
    <mergeCell ref="B82:E82"/>
    <mergeCell ref="B83:E83"/>
    <mergeCell ref="L83:N83"/>
    <mergeCell ref="I84:J84"/>
    <mergeCell ref="L82:N82"/>
    <mergeCell ref="Q82:R82"/>
    <mergeCell ref="Q81:R81"/>
    <mergeCell ref="A79:A80"/>
    <mergeCell ref="B79:E80"/>
    <mergeCell ref="F79:H80"/>
    <mergeCell ref="I79:K79"/>
    <mergeCell ref="L79:N80"/>
    <mergeCell ref="P79:P80"/>
    <mergeCell ref="Q79:R80"/>
    <mergeCell ref="O79:O80"/>
    <mergeCell ref="S79:S80"/>
    <mergeCell ref="T79:T80"/>
  </mergeCells>
  <pageMargins left="0.39370078740157483" right="0.39370078740157483" top="0.39370078740157483" bottom="0.39370078740157483" header="0" footer="0"/>
  <pageSetup paperSize="9" scale="69" orientation="landscape" r:id="rId1"/>
  <headerFooter>
    <oddFooter>Strona &amp;P</oddFooter>
  </headerFooter>
  <rowBreaks count="3" manualBreakCount="3">
    <brk id="23" max="46" man="1"/>
    <brk id="45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Page1</vt:lpstr>
      <vt:lpstr>Page1!Obszar_wydruku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FastReport.NET</dc:creator>
  <cp:lastModifiedBy>Małgorzata Dziamara</cp:lastModifiedBy>
  <cp:lastPrinted>2022-03-28T07:12:46Z</cp:lastPrinted>
  <dcterms:created xsi:type="dcterms:W3CDTF">2009-06-17T07:33:19Z</dcterms:created>
  <dcterms:modified xsi:type="dcterms:W3CDTF">2022-03-28T07:23:11Z</dcterms:modified>
</cp:coreProperties>
</file>