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<sst xmlns="http://schemas.openxmlformats.org/spreadsheetml/2006/main" count="2055" uniqueCount="584">
  <si>
    <t>Dz</t>
  </si>
  <si>
    <t>Pozostała działalność</t>
  </si>
  <si>
    <t>Szkoły podstawowe</t>
  </si>
  <si>
    <t>Usługi opiekuńcze</t>
  </si>
  <si>
    <t>Ośrodek Sportu i Rekreacji</t>
  </si>
  <si>
    <t>Gimnazja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</si>
  <si>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</si>
  <si>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</si>
  <si>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</si>
  <si>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</si>
  <si>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</si>
  <si>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</si>
  <si>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</si>
  <si>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</si>
  <si>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Zadania własne</t>
  </si>
  <si>
    <t>Oświata i wychowanie</t>
  </si>
  <si>
    <t>Środowiskowy Dom Samopomocy</t>
  </si>
  <si>
    <t>Załącznik Nr 8</t>
  </si>
  <si>
    <t>Miejski Ośrodek Pomocy Społecznej</t>
  </si>
  <si>
    <t xml:space="preserve">Miejski Dom Kultury 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</si>
  <si>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</si>
  <si>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</si>
  <si>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</si>
  <si>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</si>
  <si>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</si>
  <si>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</si>
  <si>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</si>
  <si>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</si>
  <si>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</si>
  <si>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</si>
  <si>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</si>
  <si>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</si>
  <si>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15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</si>
  <si>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</si>
  <si>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</si>
  <si>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</si>
  <si>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</si>
  <si>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</si>
  <si>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</si>
  <si>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</si>
  <si>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</si>
  <si>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</si>
  <si>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</si>
  <si>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</si>
  <si>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</si>
  <si>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</si>
  <si>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</si>
  <si>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</si>
  <si>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</si>
  <si>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</si>
  <si>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</si>
  <si>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</si>
  <si>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</si>
  <si>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</si>
  <si>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</si>
  <si>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</si>
  <si>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</si>
  <si>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</si>
  <si>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</si>
  <si>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</si>
  <si>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</si>
  <si>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</si>
  <si>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</si>
  <si>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</si>
  <si>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</si>
  <si>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</si>
  <si>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</si>
  <si>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</si>
  <si>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</si>
  <si>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</si>
  <si>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</si>
  <si>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</si>
  <si>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</si>
  <si>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</si>
  <si>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</si>
  <si>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</si>
  <si>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</si>
  <si>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</si>
  <si>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</si>
  <si>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</si>
  <si>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</si>
  <si>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</si>
  <si>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</si>
  <si>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</si>
  <si>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</si>
  <si>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</si>
  <si>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</si>
  <si>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</si>
  <si>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</si>
  <si>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</si>
  <si>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</si>
  <si>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</si>
  <si>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</si>
  <si>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</si>
  <si>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</si>
  <si>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</si>
  <si>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</si>
  <si>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</si>
  <si>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</si>
  <si>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</si>
  <si>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</si>
  <si>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</si>
  <si>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</si>
  <si>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</si>
  <si>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</si>
  <si>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</si>
  <si>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</si>
  <si>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</si>
  <si>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</si>
  <si>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</si>
  <si>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</si>
  <si>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</si>
  <si>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</si>
  <si>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</si>
  <si>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</si>
  <si>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</si>
  <si>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</si>
  <si>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</si>
  <si>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</si>
  <si>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</si>
  <si>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</si>
  <si>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</si>
  <si>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</si>
  <si>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</si>
  <si>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</si>
  <si>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</si>
  <si>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</si>
  <si>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</si>
  <si>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</si>
  <si>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</si>
  <si>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</si>
  <si>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</si>
  <si>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</si>
  <si>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</si>
  <si>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</si>
  <si>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</si>
  <si>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</si>
  <si>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</si>
  <si>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</si>
  <si>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</si>
  <si>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</si>
  <si>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</si>
  <si>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</si>
  <si>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</si>
  <si>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</si>
  <si>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</si>
  <si>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</si>
  <si>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</si>
  <si>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</si>
  <si>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</si>
  <si>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</si>
  <si>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</si>
  <si>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</si>
  <si>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</si>
  <si>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</si>
  <si>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</si>
  <si>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</si>
  <si>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</si>
  <si>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</si>
  <si>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</si>
  <si>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Razem: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</si>
  <si>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</si>
  <si>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</si>
  <si>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</si>
  <si>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</si>
  <si>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</si>
  <si>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</si>
  <si>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</si>
  <si>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</si>
  <si>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</si>
  <si>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</si>
  <si>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</si>
  <si>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</si>
  <si>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</si>
  <si>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 xml:space="preserve">  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</si>
  <si>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</si>
  <si>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</si>
  <si>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</si>
  <si>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</si>
  <si>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</si>
  <si>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</si>
  <si>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</si>
  <si>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</si>
  <si>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</si>
  <si>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</si>
  <si>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</si>
  <si>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</si>
  <si>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</si>
  <si>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</si>
  <si>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</si>
  <si>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</si>
  <si>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</si>
  <si>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</si>
  <si>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</si>
  <si>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</si>
  <si>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</si>
  <si>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</si>
  <si>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</si>
  <si>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</si>
  <si>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</si>
  <si>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</si>
  <si>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</si>
  <si>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</si>
  <si>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</si>
  <si>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</si>
  <si>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</si>
  <si>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</si>
  <si>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</si>
  <si>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</si>
  <si>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</si>
  <si>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</si>
  <si>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</si>
  <si>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</si>
  <si>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</si>
  <si>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</si>
  <si>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</si>
  <si>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</si>
  <si>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</si>
  <si>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</si>
  <si>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</si>
  <si>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</si>
  <si>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</si>
  <si>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</si>
  <si>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</si>
  <si>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</si>
  <si>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</si>
  <si>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</si>
  <si>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</si>
  <si>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</si>
  <si>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</si>
  <si>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</si>
  <si>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</si>
  <si>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</si>
  <si>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</si>
  <si>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</si>
  <si>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</si>
  <si>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</si>
  <si>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</si>
  <si>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</si>
  <si>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</si>
  <si>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</si>
  <si>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</si>
  <si>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</si>
  <si>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</si>
  <si>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</si>
  <si>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</si>
  <si>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</si>
  <si>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</si>
  <si>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</si>
  <si>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</si>
  <si>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</si>
  <si>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</si>
  <si>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</si>
  <si>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</si>
  <si>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</si>
  <si>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</si>
  <si>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</si>
  <si>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</si>
  <si>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</si>
  <si>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</si>
  <si>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</si>
  <si>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</si>
  <si>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</si>
  <si>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</si>
  <si>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</si>
  <si>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</si>
  <si>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</si>
  <si>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</si>
  <si>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</si>
  <si>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</si>
  <si>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</si>
  <si>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</si>
  <si>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</si>
  <si>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</si>
  <si>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</si>
  <si>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</si>
  <si>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</si>
  <si>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</si>
  <si>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</si>
  <si>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</si>
  <si>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</si>
  <si>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</si>
  <si>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</si>
  <si>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</si>
  <si>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</si>
  <si>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</si>
  <si>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</si>
  <si>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</si>
  <si>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</si>
  <si>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</si>
  <si>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</si>
  <si>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</si>
  <si>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</si>
  <si>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</si>
  <si>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</si>
  <si>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</si>
  <si>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</si>
  <si>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</si>
  <si>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</si>
  <si>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</si>
  <si>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</si>
  <si>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</si>
  <si>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</si>
  <si>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</si>
  <si>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</si>
  <si>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</si>
  <si>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</si>
  <si>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</si>
  <si>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</si>
  <si>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</si>
  <si>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</si>
  <si>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</si>
  <si>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</si>
  <si>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</si>
  <si>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</si>
  <si>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</si>
  <si>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</si>
  <si>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</si>
  <si>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</si>
  <si>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</si>
  <si>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</si>
  <si>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</si>
  <si>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</si>
  <si>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</si>
  <si>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</si>
  <si>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</si>
  <si>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</si>
  <si>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</si>
  <si>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</si>
  <si>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</si>
  <si>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</si>
  <si>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</si>
  <si>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</si>
  <si>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</si>
  <si>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</si>
  <si>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</si>
  <si>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</si>
  <si>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</si>
  <si>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</si>
  <si>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</si>
  <si>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</si>
  <si>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</si>
  <si>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</si>
  <si>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</si>
  <si>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</si>
  <si>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</si>
  <si>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</si>
  <si>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</si>
  <si>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</si>
  <si>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</si>
  <si>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</si>
  <si>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</si>
  <si>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</si>
  <si>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</si>
  <si>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</si>
  <si>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</si>
  <si>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</si>
  <si>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</si>
  <si>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</si>
  <si>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</si>
  <si>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</si>
  <si>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</si>
  <si>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</si>
  <si>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</si>
  <si>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</si>
  <si>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</si>
  <si>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</si>
  <si>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</si>
  <si>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</si>
  <si>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</si>
  <si>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</si>
  <si>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</si>
  <si>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</si>
  <si>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</si>
  <si>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</si>
  <si>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</si>
  <si>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</si>
  <si>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</si>
  <si>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</si>
  <si>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</si>
  <si>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</si>
  <si>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</si>
  <si>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</si>
  <si>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</si>
  <si>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</si>
  <si>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</si>
  <si>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</si>
  <si>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</si>
  <si>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</si>
  <si>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</si>
  <si>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</si>
  <si>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</si>
  <si>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</si>
  <si>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</si>
  <si>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</si>
  <si>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</si>
  <si>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</si>
  <si>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</si>
  <si>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</si>
  <si>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</si>
  <si>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</si>
  <si>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</si>
  <si>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</si>
  <si>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 xml:space="preserve">Muzeum Miasta Turku </t>
  </si>
  <si>
    <t>im. Józefa Mehoffera</t>
  </si>
  <si>
    <t xml:space="preserve">Miejska Biblioteka Publiczna im. Włodzimiwrza Pietrzaka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</si>
  <si>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</si>
  <si>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</si>
  <si>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</si>
  <si>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</si>
  <si>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</si>
  <si>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</si>
  <si>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</si>
  <si>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</si>
  <si>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</si>
  <si>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</si>
  <si>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</si>
  <si>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</si>
  <si>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</si>
  <si>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</si>
  <si>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</si>
  <si>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</si>
  <si>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</si>
  <si>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</si>
  <si>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</si>
  <si>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</si>
  <si>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</si>
  <si>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</si>
  <si>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</si>
  <si>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</si>
  <si>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</si>
  <si>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</si>
  <si>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</si>
  <si>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</si>
  <si>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</si>
  <si>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</si>
  <si>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</si>
  <si>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</si>
  <si>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</si>
  <si>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</si>
  <si>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</si>
  <si>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</si>
  <si>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</si>
  <si>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</si>
  <si>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</si>
  <si>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</si>
  <si>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</si>
  <si>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</si>
  <si>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</si>
  <si>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</si>
  <si>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</si>
  <si>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</si>
  <si>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</si>
  <si>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</si>
  <si>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</si>
  <si>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</si>
  <si>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</si>
  <si>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</si>
  <si>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</si>
  <si>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</si>
  <si>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</si>
  <si>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</si>
  <si>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</si>
  <si>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</si>
  <si>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</si>
  <si>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</si>
  <si>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</si>
  <si>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</si>
  <si>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</si>
  <si>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</si>
  <si>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</si>
  <si>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</si>
  <si>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</si>
  <si>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</si>
  <si>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</si>
  <si>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</si>
  <si>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</si>
  <si>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</si>
  <si>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</si>
  <si>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</si>
  <si>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</si>
  <si>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</si>
  <si>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</si>
  <si>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</si>
  <si>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</si>
  <si>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</si>
  <si>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</si>
  <si>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</si>
  <si>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</si>
  <si>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</si>
  <si>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</si>
  <si>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</si>
  <si>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</si>
  <si>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</si>
  <si>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</si>
  <si>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</si>
  <si>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</si>
  <si>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</si>
  <si>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</si>
  <si>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</si>
  <si>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</si>
  <si>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</si>
  <si>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</si>
  <si>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16</t>
  </si>
  <si>
    <t>Załącznik Nr 18 do</t>
  </si>
  <si>
    <t>Pomoc materialna dla uczniów o charakterze motywacyjnym</t>
  </si>
  <si>
    <t>Szkoła Podstawowa Nr 5</t>
  </si>
  <si>
    <t>Załącznik Nr 3</t>
  </si>
  <si>
    <t>Szkoła Podstawowa Nr 1</t>
  </si>
  <si>
    <t>Załącznik Nr 2</t>
  </si>
  <si>
    <t>Szkoła Podstawowa Nr 4</t>
  </si>
  <si>
    <t>ustawy, pobranych nienależnie lub w nadmiernej wysokości</t>
  </si>
  <si>
    <t>853</t>
  </si>
  <si>
    <t>90001</t>
  </si>
  <si>
    <t>Gospodarka ściekowa i ochrona wód</t>
  </si>
  <si>
    <t xml:space="preserve">Zarządzenia Nr </t>
  </si>
  <si>
    <t xml:space="preserve">z dnia 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</si>
  <si>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</si>
  <si>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</si>
  <si>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</si>
  <si>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</si>
  <si>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</si>
  <si>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</si>
  <si>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</si>
  <si>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</si>
  <si>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</si>
  <si>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</si>
  <si>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</si>
  <si>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</si>
  <si>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</si>
  <si>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</si>
  <si>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</si>
  <si>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</si>
  <si>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</si>
  <si>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</si>
  <si>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</si>
  <si>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</si>
  <si>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</si>
  <si>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</si>
  <si>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</si>
  <si>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</si>
  <si>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</si>
  <si>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</si>
  <si>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Plan wydatków na rok 2021</t>
  </si>
  <si>
    <t>Plan wydatków na rok 20201</t>
  </si>
  <si>
    <t>Plan dotacji na 20201.</t>
  </si>
  <si>
    <t>Plan dotacji na 2021r.</t>
  </si>
  <si>
    <t>Plan wydatków na 2021r.</t>
  </si>
  <si>
    <t>Plan wydatków na 2021.</t>
  </si>
  <si>
    <t>Plan 2021r.</t>
  </si>
  <si>
    <t xml:space="preserve"> Plan dochodów na rok 2021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</si>
  <si>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</si>
  <si>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</si>
  <si>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</si>
  <si>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</si>
  <si>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</si>
  <si>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</si>
  <si>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</si>
  <si>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</si>
  <si>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</si>
  <si>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</si>
  <si>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</si>
  <si>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</si>
  <si>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</si>
  <si>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Stanowiska ds. ochrony ludności i bezpieczeństwa 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</si>
  <si>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</si>
  <si>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</si>
  <si>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</si>
  <si>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</si>
  <si>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</si>
  <si>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</si>
  <si>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</si>
  <si>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</si>
  <si>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</si>
  <si>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</si>
  <si>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</si>
  <si>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</si>
  <si>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</si>
  <si>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</si>
  <si>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</si>
  <si>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</si>
  <si>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</si>
  <si>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do Zarządzenia Nr 3/21</t>
  </si>
  <si>
    <t>z dnia 5.01.2021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</si>
</sst>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9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7"/>
  <sheetViews>
    <sheetView workbookViewId="0" topLeftCell="A880">
      <selection activeCell="E891" sqref="E891:E893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9" customWidth="1"/>
    <col min="6" max="6" width="6.625" style="0" customWidth="1"/>
    <col min="7" max="7" width="22.125" style="79" bestFit="1" customWidth="1"/>
    <col min="9" max="9" width="11.75390625" style="0" bestFit="1" customWidth="1"/>
  </cols>
  <sheetData>
    <row r="1" ht="12.75">
      <c r="E1" s="79" t="s">
        <v>172</v>
      </c>
    </row>
    <row r="2" spans="4:7" ht="12.75">
      <c r="D2" s="7" t="s">
        <v>543</v>
      </c>
      <c r="E2" s="79" t="s">
        <v>582</v>
      </c>
      <c r="G2" s="79">
        <f>E6+E56+E82+E135+E170+E223+E252+E311+E373+E513+E531+E551+E568+E608+E648+E698+E743+E798+E852+E896+E452+E476+E272</f>
        <v>54401323</v>
      </c>
    </row>
    <row r="3" spans="4:5" ht="12.75">
      <c r="D3" s="6" t="s">
        <v>6</v>
      </c>
      <c r="E3" s="79" t="s">
        <v>194</v>
      </c>
    </row>
    <row r="4" spans="4:5" ht="12.75">
      <c r="D4" s="6"/>
      <c r="E4" s="79" t="s">
        <v>583</v>
      </c>
    </row>
    <row r="5" spans="1:7" ht="12.75">
      <c r="A5" s="1" t="s">
        <v>0</v>
      </c>
      <c r="B5" s="1" t="s">
        <v>7</v>
      </c>
      <c r="C5" s="1" t="s">
        <v>8</v>
      </c>
      <c r="D5" s="1" t="s">
        <v>9</v>
      </c>
      <c r="E5" s="82" t="s">
        <v>155</v>
      </c>
      <c r="G5" s="95">
        <f>G2+'Plan 2021r'!F2</f>
        <v>135784053.2</v>
      </c>
    </row>
    <row r="6" spans="1:5" ht="12.75">
      <c r="A6" s="7">
        <v>801</v>
      </c>
      <c r="B6" s="7"/>
      <c r="C6" s="7"/>
      <c r="D6" s="5" t="s">
        <v>15</v>
      </c>
      <c r="E6" s="95">
        <f>SUM(E7+E26+E31+E43)</f>
        <v>7872809</v>
      </c>
    </row>
    <row r="7" spans="1:7" s="5" customFormat="1" ht="12.75">
      <c r="A7" s="7"/>
      <c r="B7" s="7">
        <v>80101</v>
      </c>
      <c r="C7" s="7"/>
      <c r="D7" s="5" t="s">
        <v>2</v>
      </c>
      <c r="E7" s="95">
        <f>SUM(E8:E25)</f>
        <v>7186625</v>
      </c>
      <c r="G7" s="95"/>
    </row>
    <row r="8" spans="3:9" ht="12.75">
      <c r="C8" s="6">
        <v>3020</v>
      </c>
      <c r="D8" t="s">
        <v>51</v>
      </c>
      <c r="E8" s="79">
        <v>40000</v>
      </c>
      <c r="G8" s="96"/>
      <c r="I8" s="79"/>
    </row>
    <row r="9" spans="3:9" ht="12.75">
      <c r="C9" s="6">
        <v>4010</v>
      </c>
      <c r="D9" t="s">
        <v>52</v>
      </c>
      <c r="E9" s="79">
        <v>4950660</v>
      </c>
      <c r="G9" s="96">
        <f>E7+E83+E171</f>
        <v>21423839</v>
      </c>
      <c r="I9" s="79"/>
    </row>
    <row r="10" spans="3:9" ht="12.75">
      <c r="C10" s="6">
        <v>4040</v>
      </c>
      <c r="D10" t="s">
        <v>53</v>
      </c>
      <c r="E10" s="79">
        <v>399703</v>
      </c>
      <c r="G10" s="96"/>
      <c r="I10" s="79"/>
    </row>
    <row r="11" spans="3:9" ht="12.75">
      <c r="C11" s="6">
        <v>4110</v>
      </c>
      <c r="D11" t="s">
        <v>54</v>
      </c>
      <c r="E11" s="79">
        <v>850610</v>
      </c>
      <c r="G11" s="96"/>
      <c r="I11" s="79"/>
    </row>
    <row r="12" spans="3:9" ht="12.75">
      <c r="C12" s="6">
        <v>4120</v>
      </c>
      <c r="D12" t="s">
        <v>570</v>
      </c>
      <c r="E12" s="79">
        <v>99030</v>
      </c>
      <c r="G12" s="96"/>
      <c r="I12" s="79"/>
    </row>
    <row r="13" spans="3:9" ht="12.75">
      <c r="C13" s="6">
        <v>4170</v>
      </c>
      <c r="D13" t="s">
        <v>253</v>
      </c>
      <c r="E13" s="79">
        <v>15000</v>
      </c>
      <c r="G13" s="96"/>
      <c r="I13" s="79"/>
    </row>
    <row r="14" spans="3:9" ht="12.75">
      <c r="C14" s="6">
        <v>4210</v>
      </c>
      <c r="D14" t="s">
        <v>58</v>
      </c>
      <c r="E14" s="79">
        <v>70000</v>
      </c>
      <c r="G14" s="96"/>
      <c r="I14" s="79"/>
    </row>
    <row r="15" spans="3:7" ht="12.75">
      <c r="C15" s="6">
        <v>4240</v>
      </c>
      <c r="D15" t="s">
        <v>444</v>
      </c>
      <c r="E15" s="79">
        <v>20000</v>
      </c>
      <c r="G15" s="96"/>
    </row>
    <row r="16" spans="3:7" ht="12.75">
      <c r="C16" s="6">
        <v>4260</v>
      </c>
      <c r="D16" t="s">
        <v>59</v>
      </c>
      <c r="E16" s="79">
        <v>320000</v>
      </c>
      <c r="G16" s="96"/>
    </row>
    <row r="17" spans="3:7" ht="12.75">
      <c r="C17" s="6">
        <v>4270</v>
      </c>
      <c r="D17" t="s">
        <v>60</v>
      </c>
      <c r="E17" s="79">
        <v>24000</v>
      </c>
      <c r="G17" s="96"/>
    </row>
    <row r="18" spans="3:7" ht="12.75">
      <c r="C18" s="6">
        <v>4280</v>
      </c>
      <c r="D18" t="s">
        <v>275</v>
      </c>
      <c r="E18" s="79">
        <v>5000</v>
      </c>
      <c r="G18" s="96"/>
    </row>
    <row r="19" spans="3:7" ht="12.75">
      <c r="C19" s="6">
        <v>4300</v>
      </c>
      <c r="D19" t="s">
        <v>61</v>
      </c>
      <c r="E19" s="79">
        <v>128000</v>
      </c>
      <c r="G19" s="96"/>
    </row>
    <row r="20" spans="3:7" ht="12.75">
      <c r="C20" s="6">
        <v>4360</v>
      </c>
      <c r="D20" t="s">
        <v>350</v>
      </c>
      <c r="E20" s="79">
        <v>15000</v>
      </c>
      <c r="G20" s="96"/>
    </row>
    <row r="21" spans="3:7" ht="12.75">
      <c r="C21" s="6">
        <v>4410</v>
      </c>
      <c r="D21" t="s">
        <v>62</v>
      </c>
      <c r="E21" s="79">
        <v>5000</v>
      </c>
      <c r="G21" s="96"/>
    </row>
    <row r="22" spans="3:7" ht="12.75">
      <c r="C22" s="6">
        <v>4430</v>
      </c>
      <c r="D22" t="s">
        <v>63</v>
      </c>
      <c r="E22" s="79">
        <v>9000</v>
      </c>
      <c r="G22" s="96"/>
    </row>
    <row r="23" spans="3:7" ht="12.75">
      <c r="C23" s="6">
        <v>4440</v>
      </c>
      <c r="D23" t="s">
        <v>64</v>
      </c>
      <c r="E23" s="79">
        <v>210327</v>
      </c>
      <c r="G23" s="96"/>
    </row>
    <row r="24" spans="3:7" ht="12.75">
      <c r="C24" s="6">
        <v>4700</v>
      </c>
      <c r="D24" t="s">
        <v>315</v>
      </c>
      <c r="E24" s="79">
        <v>1000</v>
      </c>
      <c r="G24" s="96"/>
    </row>
    <row r="25" spans="3:7" ht="12.75">
      <c r="C25" s="6">
        <v>4710</v>
      </c>
      <c r="D25" t="s">
        <v>551</v>
      </c>
      <c r="E25" s="79">
        <v>24295</v>
      </c>
      <c r="G25" s="96"/>
    </row>
    <row r="26" spans="2:7" ht="12.75">
      <c r="B26" s="7">
        <v>80146</v>
      </c>
      <c r="C26" s="7"/>
      <c r="D26" s="5" t="s">
        <v>187</v>
      </c>
      <c r="E26" s="95">
        <f>SUM(E27:E30)</f>
        <v>30850</v>
      </c>
      <c r="G26" s="79">
        <f>E26+E104+E192+E672+E764+E819+E875+E917+E719</f>
        <v>142679</v>
      </c>
    </row>
    <row r="27" spans="2:5" ht="12.75">
      <c r="B27" s="7"/>
      <c r="C27" s="6">
        <v>4210</v>
      </c>
      <c r="D27" t="s">
        <v>58</v>
      </c>
      <c r="E27" s="119">
        <v>4879</v>
      </c>
    </row>
    <row r="28" spans="2:5" ht="12.75">
      <c r="B28" s="7"/>
      <c r="C28" s="6">
        <v>4300</v>
      </c>
      <c r="D28" t="s">
        <v>61</v>
      </c>
      <c r="E28" s="119">
        <v>4000</v>
      </c>
    </row>
    <row r="29" spans="3:5" ht="12.75">
      <c r="C29" s="6">
        <v>4410</v>
      </c>
      <c r="D29" t="s">
        <v>62</v>
      </c>
      <c r="E29" s="79">
        <v>4619</v>
      </c>
    </row>
    <row r="30" spans="3:5" ht="12.75">
      <c r="C30" s="6">
        <v>4700</v>
      </c>
      <c r="D30" t="s">
        <v>315</v>
      </c>
      <c r="E30" s="79">
        <v>17352</v>
      </c>
    </row>
    <row r="31" spans="2:5" ht="12.75">
      <c r="B31" s="60">
        <v>80148</v>
      </c>
      <c r="C31" s="60"/>
      <c r="D31" s="59" t="s">
        <v>356</v>
      </c>
      <c r="E31" s="97">
        <f>SUM(E32:E42)</f>
        <v>407023</v>
      </c>
    </row>
    <row r="32" spans="2:5" ht="12.75">
      <c r="B32" s="60"/>
      <c r="C32" s="6">
        <v>3020</v>
      </c>
      <c r="D32" t="s">
        <v>51</v>
      </c>
      <c r="E32" s="119">
        <v>8000</v>
      </c>
    </row>
    <row r="33" spans="3:5" ht="12.75">
      <c r="C33" s="6">
        <v>4010</v>
      </c>
      <c r="D33" t="s">
        <v>52</v>
      </c>
      <c r="E33" s="119">
        <v>291144</v>
      </c>
    </row>
    <row r="34" spans="3:7" ht="12.75">
      <c r="C34" s="6">
        <v>4040</v>
      </c>
      <c r="D34" t="s">
        <v>53</v>
      </c>
      <c r="E34" s="119">
        <v>23010</v>
      </c>
      <c r="G34" s="79">
        <f>E31+E109++E197</f>
        <v>1158200</v>
      </c>
    </row>
    <row r="35" spans="3:5" ht="12.75">
      <c r="C35" s="6">
        <v>4110</v>
      </c>
      <c r="D35" t="s">
        <v>54</v>
      </c>
      <c r="E35" s="119">
        <v>51464</v>
      </c>
    </row>
    <row r="36" spans="3:5" ht="12.75">
      <c r="C36" s="6">
        <v>4120</v>
      </c>
      <c r="D36" t="s">
        <v>570</v>
      </c>
      <c r="E36" s="119">
        <v>6732</v>
      </c>
    </row>
    <row r="37" spans="3:5" ht="12.75">
      <c r="C37" s="6">
        <v>4210</v>
      </c>
      <c r="D37" t="s">
        <v>58</v>
      </c>
      <c r="E37" s="119">
        <v>4000</v>
      </c>
    </row>
    <row r="38" spans="3:5" ht="12.75">
      <c r="C38" s="6">
        <v>4260</v>
      </c>
      <c r="D38" t="s">
        <v>59</v>
      </c>
      <c r="E38" s="119">
        <v>8000</v>
      </c>
    </row>
    <row r="39" spans="3:5" ht="12.75">
      <c r="C39" s="6">
        <v>4270</v>
      </c>
      <c r="D39" t="s">
        <v>60</v>
      </c>
      <c r="E39" s="119">
        <v>1200</v>
      </c>
    </row>
    <row r="40" spans="3:5" ht="12.75">
      <c r="C40" s="6">
        <v>4300</v>
      </c>
      <c r="D40" t="s">
        <v>61</v>
      </c>
      <c r="E40" s="119">
        <v>1200</v>
      </c>
    </row>
    <row r="41" spans="3:5" ht="12.75">
      <c r="C41" s="6">
        <v>4440</v>
      </c>
      <c r="D41" t="s">
        <v>64</v>
      </c>
      <c r="E41" s="119">
        <v>10852</v>
      </c>
    </row>
    <row r="42" spans="3:5" ht="12.75">
      <c r="C42" s="6">
        <v>4710</v>
      </c>
      <c r="D42" t="s">
        <v>551</v>
      </c>
      <c r="E42" s="119">
        <v>1421</v>
      </c>
    </row>
    <row r="43" spans="2:7" ht="12.75">
      <c r="B43" s="60">
        <v>80150</v>
      </c>
      <c r="C43" s="60"/>
      <c r="D43" s="131" t="s">
        <v>445</v>
      </c>
      <c r="E43" s="97">
        <f>SUM(E47:E55)</f>
        <v>248311</v>
      </c>
      <c r="G43" s="79">
        <f>E43+E121+E209</f>
        <v>978728</v>
      </c>
    </row>
    <row r="44" ht="12.75">
      <c r="D44" s="131" t="s">
        <v>448</v>
      </c>
    </row>
    <row r="45" ht="12.75">
      <c r="D45" s="131" t="s">
        <v>449</v>
      </c>
    </row>
    <row r="46" ht="12.75">
      <c r="D46" s="133" t="s">
        <v>450</v>
      </c>
    </row>
    <row r="47" spans="3:5" ht="12.75">
      <c r="C47" s="6">
        <v>3020</v>
      </c>
      <c r="D47" t="s">
        <v>51</v>
      </c>
      <c r="E47" s="79">
        <v>1500</v>
      </c>
    </row>
    <row r="48" spans="3:5" ht="12.75">
      <c r="C48" s="6">
        <v>4010</v>
      </c>
      <c r="D48" t="s">
        <v>52</v>
      </c>
      <c r="E48" s="79">
        <v>183661</v>
      </c>
    </row>
    <row r="49" spans="3:5" ht="12.75">
      <c r="C49" s="6">
        <v>4040</v>
      </c>
      <c r="D49" t="s">
        <v>53</v>
      </c>
      <c r="E49" s="79">
        <v>13951</v>
      </c>
    </row>
    <row r="50" spans="3:5" ht="12.75">
      <c r="C50" s="6">
        <v>4110</v>
      </c>
      <c r="D50" t="s">
        <v>54</v>
      </c>
      <c r="E50" s="79">
        <v>33733</v>
      </c>
    </row>
    <row r="51" spans="3:5" ht="12.75">
      <c r="C51" s="6">
        <v>4120</v>
      </c>
      <c r="D51" t="s">
        <v>570</v>
      </c>
      <c r="E51" s="79">
        <v>4677</v>
      </c>
    </row>
    <row r="52" spans="3:5" ht="12.75">
      <c r="C52" s="6">
        <v>4240</v>
      </c>
      <c r="D52" t="s">
        <v>444</v>
      </c>
      <c r="E52" s="79">
        <v>2000</v>
      </c>
    </row>
    <row r="53" spans="3:5" ht="12.75">
      <c r="C53" s="6">
        <v>4270</v>
      </c>
      <c r="D53" t="s">
        <v>60</v>
      </c>
      <c r="E53" s="79">
        <v>1000</v>
      </c>
    </row>
    <row r="54" spans="3:5" ht="12.75">
      <c r="C54" s="6">
        <v>4440</v>
      </c>
      <c r="D54" t="s">
        <v>64</v>
      </c>
      <c r="E54" s="79">
        <v>6875</v>
      </c>
    </row>
    <row r="55" spans="3:5" ht="12.75">
      <c r="C55" s="6">
        <v>4710</v>
      </c>
      <c r="D55" t="s">
        <v>551</v>
      </c>
      <c r="E55" s="79">
        <v>914</v>
      </c>
    </row>
    <row r="56" spans="1:5" ht="12.75">
      <c r="A56" s="7">
        <v>854</v>
      </c>
      <c r="B56" s="7"/>
      <c r="C56" s="7"/>
      <c r="D56" s="5" t="s">
        <v>65</v>
      </c>
      <c r="E56" s="95">
        <f>SUM(+E57+E70)</f>
        <v>524575</v>
      </c>
    </row>
    <row r="57" spans="1:7" s="5" customFormat="1" ht="12.75">
      <c r="A57" s="7"/>
      <c r="B57" s="7">
        <v>85401</v>
      </c>
      <c r="C57" s="7"/>
      <c r="D57" s="5" t="s">
        <v>66</v>
      </c>
      <c r="E57" s="95">
        <f>SUM(E58:E69)</f>
        <v>420175</v>
      </c>
      <c r="G57" s="95"/>
    </row>
    <row r="58" spans="3:7" ht="12.75">
      <c r="C58" s="6">
        <v>3020</v>
      </c>
      <c r="D58" t="s">
        <v>51</v>
      </c>
      <c r="E58" s="79">
        <v>800</v>
      </c>
      <c r="G58" s="79">
        <f>E57+E136+E224</f>
        <v>1230576</v>
      </c>
    </row>
    <row r="59" spans="3:5" ht="12.75">
      <c r="C59" s="6">
        <v>4010</v>
      </c>
      <c r="D59" t="s">
        <v>52</v>
      </c>
      <c r="E59" s="79">
        <v>304365</v>
      </c>
    </row>
    <row r="60" spans="3:5" ht="12.75">
      <c r="C60" s="6">
        <v>4040</v>
      </c>
      <c r="D60" t="s">
        <v>53</v>
      </c>
      <c r="E60" s="79">
        <v>19465</v>
      </c>
    </row>
    <row r="61" spans="3:5" ht="12.75">
      <c r="C61" s="6">
        <v>4110</v>
      </c>
      <c r="D61" t="s">
        <v>54</v>
      </c>
      <c r="E61" s="79">
        <v>43987</v>
      </c>
    </row>
    <row r="62" spans="3:5" ht="12.75">
      <c r="C62" s="6">
        <v>4120</v>
      </c>
      <c r="D62" t="s">
        <v>570</v>
      </c>
      <c r="E62" s="79">
        <v>4662</v>
      </c>
    </row>
    <row r="63" spans="3:5" ht="12.75">
      <c r="C63" s="6">
        <v>4210</v>
      </c>
      <c r="D63" t="s">
        <v>58</v>
      </c>
      <c r="E63" s="79">
        <v>4800</v>
      </c>
    </row>
    <row r="64" spans="3:5" ht="12.75">
      <c r="C64" s="6">
        <v>4240</v>
      </c>
      <c r="D64" t="s">
        <v>444</v>
      </c>
      <c r="E64" s="79">
        <v>2000</v>
      </c>
    </row>
    <row r="65" spans="3:5" ht="12.75">
      <c r="C65" s="6">
        <v>4260</v>
      </c>
      <c r="D65" t="s">
        <v>59</v>
      </c>
      <c r="E65" s="79">
        <v>24000</v>
      </c>
    </row>
    <row r="66" spans="3:5" ht="12.75">
      <c r="C66" s="6">
        <v>4270</v>
      </c>
      <c r="D66" t="s">
        <v>60</v>
      </c>
      <c r="E66" s="79">
        <v>800</v>
      </c>
    </row>
    <row r="67" spans="3:5" ht="12.75">
      <c r="C67" s="6">
        <v>4300</v>
      </c>
      <c r="D67" t="s">
        <v>61</v>
      </c>
      <c r="E67" s="79">
        <v>1200</v>
      </c>
    </row>
    <row r="68" spans="3:5" ht="12.75">
      <c r="C68" s="6">
        <v>4440</v>
      </c>
      <c r="D68" t="s">
        <v>64</v>
      </c>
      <c r="E68" s="79">
        <v>12780</v>
      </c>
    </row>
    <row r="69" spans="3:5" ht="12.75">
      <c r="C69" s="6">
        <v>4710</v>
      </c>
      <c r="D69" t="s">
        <v>551</v>
      </c>
      <c r="E69" s="79">
        <v>1316</v>
      </c>
    </row>
    <row r="70" spans="1:7" s="59" customFormat="1" ht="12.75">
      <c r="A70" s="60"/>
      <c r="B70" s="60">
        <v>85416</v>
      </c>
      <c r="C70" s="60"/>
      <c r="D70" s="59" t="s">
        <v>505</v>
      </c>
      <c r="E70" s="97">
        <f>SUM(E71:E71)</f>
        <v>104400</v>
      </c>
      <c r="G70" s="97">
        <f>E70+E149+E237</f>
        <v>239000</v>
      </c>
    </row>
    <row r="71" spans="3:5" ht="12.75">
      <c r="C71" s="6">
        <v>3240</v>
      </c>
      <c r="D71" s="61" t="s">
        <v>252</v>
      </c>
      <c r="E71" s="79">
        <v>104400</v>
      </c>
    </row>
    <row r="72" ht="12.75">
      <c r="D72" s="61"/>
    </row>
    <row r="73" ht="12.75">
      <c r="D73" s="61"/>
    </row>
    <row r="74" ht="13.5" customHeight="1">
      <c r="D74" s="59"/>
    </row>
    <row r="75" ht="13.5" customHeight="1"/>
    <row r="76" ht="13.5" customHeight="1">
      <c r="D76" s="59"/>
    </row>
    <row r="77" ht="12.75">
      <c r="E77" s="79" t="s">
        <v>254</v>
      </c>
    </row>
    <row r="78" spans="4:5" ht="12.75">
      <c r="D78" s="7" t="s">
        <v>543</v>
      </c>
      <c r="E78" s="79" t="s">
        <v>582</v>
      </c>
    </row>
    <row r="79" spans="4:5" ht="12.75">
      <c r="D79" s="6" t="s">
        <v>11</v>
      </c>
      <c r="E79" s="79" t="s">
        <v>194</v>
      </c>
    </row>
    <row r="80" spans="4:5" ht="12.75">
      <c r="D80" s="6"/>
      <c r="E80" s="79" t="s">
        <v>583</v>
      </c>
    </row>
    <row r="81" spans="1:5" ht="12.75">
      <c r="A81" s="1" t="s">
        <v>0</v>
      </c>
      <c r="B81" s="1" t="s">
        <v>7</v>
      </c>
      <c r="C81" s="1" t="s">
        <v>8</v>
      </c>
      <c r="D81" s="1" t="s">
        <v>9</v>
      </c>
      <c r="E81" s="82" t="s">
        <v>155</v>
      </c>
    </row>
    <row r="82" spans="1:5" ht="12.75">
      <c r="A82" s="7">
        <v>801</v>
      </c>
      <c r="B82" s="7"/>
      <c r="C82" s="7"/>
      <c r="D82" s="5" t="s">
        <v>15</v>
      </c>
      <c r="E82" s="95">
        <f>SUM(E83+E104+E109+E121)</f>
        <v>5819763</v>
      </c>
    </row>
    <row r="83" spans="1:7" s="5" customFormat="1" ht="12.75">
      <c r="A83" s="7"/>
      <c r="B83" s="7">
        <v>80101</v>
      </c>
      <c r="C83" s="7"/>
      <c r="D83" s="5" t="s">
        <v>2</v>
      </c>
      <c r="E83" s="95">
        <f>SUM(E84:E103)</f>
        <v>5316960</v>
      </c>
      <c r="G83" s="95"/>
    </row>
    <row r="84" spans="3:5" ht="12.75">
      <c r="C84" s="6">
        <v>3020</v>
      </c>
      <c r="D84" t="s">
        <v>51</v>
      </c>
      <c r="E84" s="79">
        <v>28000</v>
      </c>
    </row>
    <row r="85" spans="3:5" ht="12.75">
      <c r="C85" s="6">
        <v>4010</v>
      </c>
      <c r="D85" t="s">
        <v>52</v>
      </c>
      <c r="E85" s="79">
        <v>3780500</v>
      </c>
    </row>
    <row r="86" spans="3:5" ht="12.75">
      <c r="C86" s="6">
        <v>4040</v>
      </c>
      <c r="D86" t="s">
        <v>53</v>
      </c>
      <c r="E86" s="79">
        <v>263500</v>
      </c>
    </row>
    <row r="87" spans="3:5" ht="12.75">
      <c r="C87" s="6">
        <v>4110</v>
      </c>
      <c r="D87" t="s">
        <v>54</v>
      </c>
      <c r="E87" s="79">
        <v>650250</v>
      </c>
    </row>
    <row r="88" spans="3:5" ht="12.75">
      <c r="C88" s="6">
        <v>4120</v>
      </c>
      <c r="D88" t="s">
        <v>570</v>
      </c>
      <c r="E88" s="79">
        <v>75610</v>
      </c>
    </row>
    <row r="89" spans="3:5" ht="12.75">
      <c r="C89" s="6">
        <v>4140</v>
      </c>
      <c r="D89" t="s">
        <v>311</v>
      </c>
      <c r="E89" s="79">
        <v>1000</v>
      </c>
    </row>
    <row r="90" spans="3:5" ht="12.75">
      <c r="C90" s="6">
        <v>4170</v>
      </c>
      <c r="D90" t="s">
        <v>253</v>
      </c>
      <c r="E90" s="79">
        <v>20000</v>
      </c>
    </row>
    <row r="91" spans="3:5" ht="12.75">
      <c r="C91" s="6">
        <v>4210</v>
      </c>
      <c r="D91" t="s">
        <v>58</v>
      </c>
      <c r="E91" s="79">
        <v>45000</v>
      </c>
    </row>
    <row r="92" spans="3:5" ht="12.75">
      <c r="C92" s="6">
        <v>4220</v>
      </c>
      <c r="D92" t="s">
        <v>67</v>
      </c>
      <c r="E92" s="79">
        <v>5000</v>
      </c>
    </row>
    <row r="93" spans="3:5" ht="12.75">
      <c r="C93" s="6">
        <v>4240</v>
      </c>
      <c r="D93" t="s">
        <v>444</v>
      </c>
      <c r="E93" s="79">
        <v>20000</v>
      </c>
    </row>
    <row r="94" spans="3:5" ht="12.75">
      <c r="C94" s="6">
        <v>4260</v>
      </c>
      <c r="D94" t="s">
        <v>59</v>
      </c>
      <c r="E94" s="79">
        <v>160000</v>
      </c>
    </row>
    <row r="95" spans="3:5" ht="12.75">
      <c r="C95" s="6">
        <v>4270</v>
      </c>
      <c r="D95" t="s">
        <v>60</v>
      </c>
      <c r="E95" s="79">
        <v>12000</v>
      </c>
    </row>
    <row r="96" spans="3:5" ht="12.75">
      <c r="C96" s="6">
        <v>4280</v>
      </c>
      <c r="D96" t="s">
        <v>275</v>
      </c>
      <c r="E96" s="79">
        <v>3000</v>
      </c>
    </row>
    <row r="97" spans="3:5" ht="12.75">
      <c r="C97" s="6">
        <v>4300</v>
      </c>
      <c r="D97" t="s">
        <v>61</v>
      </c>
      <c r="E97" s="79">
        <v>64000</v>
      </c>
    </row>
    <row r="98" spans="3:5" ht="12.75">
      <c r="C98" s="6">
        <v>4360</v>
      </c>
      <c r="D98" t="s">
        <v>350</v>
      </c>
      <c r="E98" s="79">
        <v>8400</v>
      </c>
    </row>
    <row r="99" spans="3:5" ht="12.75">
      <c r="C99" s="6">
        <v>4410</v>
      </c>
      <c r="D99" t="s">
        <v>62</v>
      </c>
      <c r="E99" s="79">
        <v>2500</v>
      </c>
    </row>
    <row r="100" spans="3:5" ht="12.75">
      <c r="C100" s="6">
        <v>4430</v>
      </c>
      <c r="D100" t="s">
        <v>63</v>
      </c>
      <c r="E100" s="79">
        <v>6000</v>
      </c>
    </row>
    <row r="101" spans="3:5" ht="12.75">
      <c r="C101" s="6">
        <v>4440</v>
      </c>
      <c r="D101" t="s">
        <v>64</v>
      </c>
      <c r="E101" s="79">
        <v>151200</v>
      </c>
    </row>
    <row r="102" spans="3:5" ht="12.75">
      <c r="C102" s="6">
        <v>4700</v>
      </c>
      <c r="D102" t="s">
        <v>314</v>
      </c>
      <c r="E102" s="79">
        <v>1000</v>
      </c>
    </row>
    <row r="103" spans="3:5" ht="12.75">
      <c r="C103" s="6">
        <v>4710</v>
      </c>
      <c r="D103" t="s">
        <v>551</v>
      </c>
      <c r="E103" s="79">
        <v>20000</v>
      </c>
    </row>
    <row r="104" spans="2:5" ht="12.75">
      <c r="B104" s="7">
        <v>80146</v>
      </c>
      <c r="C104" s="7"/>
      <c r="D104" s="5" t="s">
        <v>187</v>
      </c>
      <c r="E104" s="95">
        <f>SUM(E105:E108)</f>
        <v>26585</v>
      </c>
    </row>
    <row r="105" spans="2:5" ht="12.75">
      <c r="B105" s="7"/>
      <c r="C105" s="6">
        <v>4210</v>
      </c>
      <c r="D105" t="s">
        <v>58</v>
      </c>
      <c r="E105" s="99">
        <v>4051</v>
      </c>
    </row>
    <row r="106" spans="3:5" ht="12.75">
      <c r="C106" s="6">
        <v>4300</v>
      </c>
      <c r="D106" t="s">
        <v>61</v>
      </c>
      <c r="E106" s="79">
        <v>3050</v>
      </c>
    </row>
    <row r="107" spans="3:5" ht="12.75">
      <c r="C107" s="6">
        <v>4410</v>
      </c>
      <c r="D107" t="s">
        <v>62</v>
      </c>
      <c r="E107" s="79">
        <v>2800</v>
      </c>
    </row>
    <row r="108" spans="3:5" ht="12.75">
      <c r="C108" s="6">
        <v>4700</v>
      </c>
      <c r="D108" t="s">
        <v>314</v>
      </c>
      <c r="E108" s="79">
        <v>16684</v>
      </c>
    </row>
    <row r="109" spans="2:5" ht="12.75">
      <c r="B109" s="60">
        <v>80148</v>
      </c>
      <c r="C109" s="60"/>
      <c r="D109" s="59" t="s">
        <v>356</v>
      </c>
      <c r="E109" s="97">
        <f>SUM(E110:E120)</f>
        <v>311420</v>
      </c>
    </row>
    <row r="110" spans="2:5" ht="12.75">
      <c r="B110" s="60"/>
      <c r="C110" s="6">
        <v>3020</v>
      </c>
      <c r="D110" t="s">
        <v>51</v>
      </c>
      <c r="E110" s="119">
        <v>2500</v>
      </c>
    </row>
    <row r="111" spans="3:5" ht="12.75">
      <c r="C111" s="6">
        <v>4010</v>
      </c>
      <c r="D111" t="s">
        <v>52</v>
      </c>
      <c r="E111" s="79">
        <v>232180</v>
      </c>
    </row>
    <row r="112" spans="3:5" ht="12.75">
      <c r="C112" s="6">
        <v>4040</v>
      </c>
      <c r="D112" t="s">
        <v>53</v>
      </c>
      <c r="E112" s="79">
        <v>14620</v>
      </c>
    </row>
    <row r="113" spans="3:5" ht="12.75">
      <c r="C113" s="6">
        <v>4110</v>
      </c>
      <c r="D113" t="s">
        <v>54</v>
      </c>
      <c r="E113" s="79">
        <v>39700</v>
      </c>
    </row>
    <row r="114" spans="3:5" ht="12.75">
      <c r="C114" s="6">
        <v>4120</v>
      </c>
      <c r="D114" t="s">
        <v>570</v>
      </c>
      <c r="E114" s="79">
        <v>4660</v>
      </c>
    </row>
    <row r="115" spans="3:5" ht="12.75">
      <c r="C115" s="6">
        <v>4210</v>
      </c>
      <c r="D115" t="s">
        <v>58</v>
      </c>
      <c r="E115" s="79">
        <v>2000</v>
      </c>
    </row>
    <row r="116" spans="3:5" ht="12.75">
      <c r="C116" s="6">
        <v>4260</v>
      </c>
      <c r="D116" t="s">
        <v>59</v>
      </c>
      <c r="E116" s="79">
        <v>4000</v>
      </c>
    </row>
    <row r="117" spans="3:5" ht="12.75">
      <c r="C117" s="6">
        <v>4270</v>
      </c>
      <c r="D117" t="s">
        <v>60</v>
      </c>
      <c r="E117" s="79">
        <v>600</v>
      </c>
    </row>
    <row r="118" spans="3:5" ht="12.75">
      <c r="C118" s="6">
        <v>4300</v>
      </c>
      <c r="D118" t="s">
        <v>61</v>
      </c>
      <c r="E118" s="79">
        <v>600</v>
      </c>
    </row>
    <row r="119" spans="3:5" ht="12.75">
      <c r="C119" s="6">
        <v>4440</v>
      </c>
      <c r="D119" t="s">
        <v>64</v>
      </c>
      <c r="E119" s="79">
        <v>9560</v>
      </c>
    </row>
    <row r="120" spans="3:5" ht="12.75">
      <c r="C120" s="6">
        <v>4710</v>
      </c>
      <c r="D120" t="s">
        <v>551</v>
      </c>
      <c r="E120" s="79">
        <v>1000</v>
      </c>
    </row>
    <row r="121" spans="2:5" ht="12.75">
      <c r="B121" s="60">
        <v>80150</v>
      </c>
      <c r="C121" s="60"/>
      <c r="D121" s="131" t="s">
        <v>445</v>
      </c>
      <c r="E121" s="97">
        <f>SUM(E125:E133)</f>
        <v>164798</v>
      </c>
    </row>
    <row r="122" ht="12.75">
      <c r="D122" s="131" t="s">
        <v>448</v>
      </c>
    </row>
    <row r="123" ht="12.75">
      <c r="D123" s="131" t="s">
        <v>449</v>
      </c>
    </row>
    <row r="124" ht="12.75">
      <c r="D124" s="133" t="s">
        <v>450</v>
      </c>
    </row>
    <row r="125" spans="3:5" ht="12.75">
      <c r="C125" s="6">
        <v>3020</v>
      </c>
      <c r="D125" t="s">
        <v>51</v>
      </c>
      <c r="E125" s="79">
        <v>618</v>
      </c>
    </row>
    <row r="126" spans="3:5" ht="12.75">
      <c r="C126" s="6">
        <v>4010</v>
      </c>
      <c r="D126" t="s">
        <v>52</v>
      </c>
      <c r="E126" s="79">
        <v>121500</v>
      </c>
    </row>
    <row r="127" spans="3:5" ht="12.75">
      <c r="C127" s="6">
        <v>4040</v>
      </c>
      <c r="D127" t="s">
        <v>55</v>
      </c>
      <c r="E127" s="79">
        <v>10760</v>
      </c>
    </row>
    <row r="128" spans="3:5" ht="12.75">
      <c r="C128" s="6">
        <v>4110</v>
      </c>
      <c r="D128" t="s">
        <v>54</v>
      </c>
      <c r="E128" s="79">
        <v>20930</v>
      </c>
    </row>
    <row r="129" spans="3:5" ht="12.75">
      <c r="C129" s="6">
        <v>4120</v>
      </c>
      <c r="D129" t="s">
        <v>570</v>
      </c>
      <c r="E129" s="79">
        <v>2900</v>
      </c>
    </row>
    <row r="130" spans="3:5" ht="12.75">
      <c r="C130" s="6">
        <v>4240</v>
      </c>
      <c r="D130" t="s">
        <v>444</v>
      </c>
      <c r="E130" s="79">
        <v>1000</v>
      </c>
    </row>
    <row r="131" spans="3:5" ht="12.75">
      <c r="C131" s="6">
        <v>4270</v>
      </c>
      <c r="D131" t="s">
        <v>60</v>
      </c>
      <c r="E131" s="79">
        <v>500</v>
      </c>
    </row>
    <row r="132" spans="3:5" ht="12.75">
      <c r="C132" s="6">
        <v>4440</v>
      </c>
      <c r="D132" t="s">
        <v>64</v>
      </c>
      <c r="E132" s="79">
        <v>6060</v>
      </c>
    </row>
    <row r="133" spans="3:5" ht="12.75">
      <c r="C133" s="6">
        <v>4710</v>
      </c>
      <c r="D133" t="s">
        <v>551</v>
      </c>
      <c r="E133" s="79">
        <v>530</v>
      </c>
    </row>
    <row r="135" spans="1:5" ht="12.75">
      <c r="A135" s="7">
        <v>854</v>
      </c>
      <c r="B135" s="7"/>
      <c r="C135" s="7"/>
      <c r="D135" s="5" t="s">
        <v>65</v>
      </c>
      <c r="E135" s="95">
        <f>SUM(+E136+E149)</f>
        <v>414220</v>
      </c>
    </row>
    <row r="136" spans="1:7" s="5" customFormat="1" ht="12.75">
      <c r="A136" s="7"/>
      <c r="B136" s="7">
        <v>85401</v>
      </c>
      <c r="C136" s="7"/>
      <c r="D136" s="5" t="s">
        <v>66</v>
      </c>
      <c r="E136" s="95">
        <f>SUM(E137:E148)</f>
        <v>372020</v>
      </c>
      <c r="G136" s="95"/>
    </row>
    <row r="137" spans="3:5" ht="12.75">
      <c r="C137" s="6">
        <v>3020</v>
      </c>
      <c r="D137" t="s">
        <v>51</v>
      </c>
      <c r="E137" s="79">
        <v>400</v>
      </c>
    </row>
    <row r="138" spans="3:5" ht="12.75">
      <c r="C138" s="6">
        <v>4010</v>
      </c>
      <c r="D138" t="s">
        <v>52</v>
      </c>
      <c r="E138" s="79">
        <v>276520</v>
      </c>
    </row>
    <row r="139" spans="3:5" ht="12.75">
      <c r="C139" s="6">
        <v>4040</v>
      </c>
      <c r="D139" t="s">
        <v>53</v>
      </c>
      <c r="E139" s="79">
        <v>18000</v>
      </c>
    </row>
    <row r="140" spans="3:5" ht="12.75">
      <c r="C140" s="6">
        <v>4110</v>
      </c>
      <c r="D140" t="s">
        <v>54</v>
      </c>
      <c r="E140" s="79">
        <v>43000</v>
      </c>
    </row>
    <row r="141" spans="3:5" ht="12.75">
      <c r="C141" s="6">
        <v>4120</v>
      </c>
      <c r="D141" t="s">
        <v>570</v>
      </c>
      <c r="E141" s="79">
        <v>3770</v>
      </c>
    </row>
    <row r="142" spans="3:5" ht="12.75">
      <c r="C142" s="6">
        <v>4210</v>
      </c>
      <c r="D142" t="s">
        <v>58</v>
      </c>
      <c r="E142" s="79">
        <v>2400</v>
      </c>
    </row>
    <row r="143" spans="3:5" ht="12.75">
      <c r="C143" s="6">
        <v>4240</v>
      </c>
      <c r="D143" t="s">
        <v>444</v>
      </c>
      <c r="E143" s="79">
        <v>1000</v>
      </c>
    </row>
    <row r="144" spans="3:5" ht="12.75">
      <c r="C144" s="6">
        <v>4260</v>
      </c>
      <c r="D144" t="s">
        <v>59</v>
      </c>
      <c r="E144" s="79">
        <v>12000</v>
      </c>
    </row>
    <row r="145" spans="3:5" ht="12.75">
      <c r="C145" s="6">
        <v>4270</v>
      </c>
      <c r="D145" t="s">
        <v>60</v>
      </c>
      <c r="E145" s="79">
        <v>400</v>
      </c>
    </row>
    <row r="146" spans="3:5" ht="12.75">
      <c r="C146" s="6">
        <v>4300</v>
      </c>
      <c r="D146" t="s">
        <v>61</v>
      </c>
      <c r="E146" s="79">
        <v>600</v>
      </c>
    </row>
    <row r="147" spans="3:5" ht="12.75">
      <c r="C147" s="6">
        <v>4440</v>
      </c>
      <c r="D147" t="s">
        <v>64</v>
      </c>
      <c r="E147" s="79">
        <v>12690</v>
      </c>
    </row>
    <row r="148" spans="3:5" ht="12.75">
      <c r="C148" s="6">
        <v>4710</v>
      </c>
      <c r="D148" t="s">
        <v>551</v>
      </c>
      <c r="E148" s="79">
        <v>1240</v>
      </c>
    </row>
    <row r="149" spans="2:5" ht="12.75">
      <c r="B149" s="60">
        <v>85416</v>
      </c>
      <c r="C149" s="60"/>
      <c r="D149" s="59" t="s">
        <v>505</v>
      </c>
      <c r="E149" s="97">
        <f>SUM(E150:E150)</f>
        <v>42200</v>
      </c>
    </row>
    <row r="150" spans="3:5" ht="12.75">
      <c r="C150" s="6">
        <v>3240</v>
      </c>
      <c r="D150" s="61" t="s">
        <v>252</v>
      </c>
      <c r="E150" s="79">
        <v>42200</v>
      </c>
    </row>
    <row r="151" ht="12.75">
      <c r="D151" s="61"/>
    </row>
    <row r="152" ht="12.75">
      <c r="D152" s="61"/>
    </row>
    <row r="153" ht="12.75">
      <c r="D153" s="61"/>
    </row>
    <row r="154" ht="12.75">
      <c r="D154" s="61"/>
    </row>
    <row r="155" ht="12.75">
      <c r="D155" s="61"/>
    </row>
    <row r="156" ht="12.75">
      <c r="D156" s="61"/>
    </row>
    <row r="157" ht="12.75">
      <c r="D157" s="61"/>
    </row>
    <row r="158" ht="12.75">
      <c r="D158" s="61"/>
    </row>
    <row r="159" ht="12.75">
      <c r="D159" s="61"/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5" ht="12.75">
      <c r="E165" s="79" t="s">
        <v>255</v>
      </c>
    </row>
    <row r="166" spans="4:5" ht="12.75">
      <c r="D166" s="7" t="s">
        <v>543</v>
      </c>
      <c r="E166" s="79" t="s">
        <v>582</v>
      </c>
    </row>
    <row r="167" spans="4:5" ht="12.75">
      <c r="D167" s="6" t="s">
        <v>12</v>
      </c>
      <c r="E167" s="79" t="s">
        <v>194</v>
      </c>
    </row>
    <row r="168" spans="4:5" ht="12.75">
      <c r="D168" s="6"/>
      <c r="E168" s="79" t="s">
        <v>583</v>
      </c>
    </row>
    <row r="169" spans="1:5" ht="12.75">
      <c r="A169" s="1" t="s">
        <v>0</v>
      </c>
      <c r="B169" s="1" t="s">
        <v>7</v>
      </c>
      <c r="C169" s="1" t="s">
        <v>8</v>
      </c>
      <c r="D169" s="1" t="s">
        <v>9</v>
      </c>
      <c r="E169" s="82" t="s">
        <v>10</v>
      </c>
    </row>
    <row r="170" spans="1:5" ht="12.75">
      <c r="A170" s="7">
        <v>801</v>
      </c>
      <c r="B170" s="7"/>
      <c r="C170" s="7"/>
      <c r="D170" s="5" t="s">
        <v>15</v>
      </c>
      <c r="E170" s="95">
        <f>SUM(E171+E192+E197+E209)</f>
        <v>9968490</v>
      </c>
    </row>
    <row r="171" spans="1:7" s="5" customFormat="1" ht="12.75">
      <c r="A171" s="7"/>
      <c r="B171" s="7">
        <v>80101</v>
      </c>
      <c r="C171" s="7"/>
      <c r="D171" s="5" t="s">
        <v>2</v>
      </c>
      <c r="E171" s="95">
        <f>SUM(E172:E191)</f>
        <v>8920254</v>
      </c>
      <c r="G171" s="95"/>
    </row>
    <row r="172" spans="3:5" ht="12.75">
      <c r="C172" s="6">
        <v>3020</v>
      </c>
      <c r="D172" t="s">
        <v>51</v>
      </c>
      <c r="E172" s="79">
        <v>40000</v>
      </c>
    </row>
    <row r="173" spans="3:5" ht="12.75">
      <c r="C173" s="6">
        <v>4010</v>
      </c>
      <c r="D173" t="s">
        <v>52</v>
      </c>
      <c r="E173" s="79">
        <v>6270840</v>
      </c>
    </row>
    <row r="174" spans="3:5" ht="12.75">
      <c r="C174" s="6">
        <v>4040</v>
      </c>
      <c r="D174" t="s">
        <v>53</v>
      </c>
      <c r="E174" s="79">
        <v>484500</v>
      </c>
    </row>
    <row r="175" spans="3:5" ht="12.75">
      <c r="C175" s="6">
        <v>4110</v>
      </c>
      <c r="D175" t="s">
        <v>54</v>
      </c>
      <c r="E175" s="79">
        <v>1049480</v>
      </c>
    </row>
    <row r="176" spans="3:5" ht="12.75">
      <c r="C176" s="6">
        <v>4120</v>
      </c>
      <c r="D176" t="s">
        <v>570</v>
      </c>
      <c r="E176" s="79">
        <v>125456</v>
      </c>
    </row>
    <row r="177" spans="3:5" ht="12.75">
      <c r="C177" s="6">
        <v>4140</v>
      </c>
      <c r="D177" t="s">
        <v>311</v>
      </c>
      <c r="E177" s="79">
        <v>13000</v>
      </c>
    </row>
    <row r="178" spans="3:5" ht="12.75">
      <c r="C178" s="6">
        <v>4170</v>
      </c>
      <c r="D178" t="s">
        <v>253</v>
      </c>
      <c r="E178" s="79">
        <v>35000</v>
      </c>
    </row>
    <row r="179" spans="3:5" ht="12.75">
      <c r="C179" s="6">
        <v>4210</v>
      </c>
      <c r="D179" t="s">
        <v>58</v>
      </c>
      <c r="E179" s="79">
        <v>70000</v>
      </c>
    </row>
    <row r="180" spans="3:5" ht="12.75">
      <c r="C180" s="6">
        <v>4240</v>
      </c>
      <c r="D180" t="s">
        <v>444</v>
      </c>
      <c r="E180" s="79">
        <v>20000</v>
      </c>
    </row>
    <row r="181" spans="3:5" ht="12.75">
      <c r="C181" s="6">
        <v>4260</v>
      </c>
      <c r="D181" t="s">
        <v>59</v>
      </c>
      <c r="E181" s="79">
        <v>320000</v>
      </c>
    </row>
    <row r="182" spans="3:5" ht="12.75">
      <c r="C182" s="6">
        <v>4270</v>
      </c>
      <c r="D182" t="s">
        <v>60</v>
      </c>
      <c r="E182" s="79">
        <v>24000</v>
      </c>
    </row>
    <row r="183" spans="3:5" ht="12.75">
      <c r="C183" s="6">
        <v>4280</v>
      </c>
      <c r="D183" t="s">
        <v>275</v>
      </c>
      <c r="E183" s="79">
        <v>5000</v>
      </c>
    </row>
    <row r="184" spans="3:5" ht="12.75">
      <c r="C184" s="6">
        <v>4300</v>
      </c>
      <c r="D184" t="s">
        <v>61</v>
      </c>
      <c r="E184" s="79">
        <v>128000</v>
      </c>
    </row>
    <row r="185" spans="3:5" ht="12.75">
      <c r="C185" s="6">
        <v>4360</v>
      </c>
      <c r="D185" t="s">
        <v>350</v>
      </c>
      <c r="E185" s="79">
        <v>10000</v>
      </c>
    </row>
    <row r="186" spans="3:5" ht="12.75">
      <c r="C186" s="6">
        <v>4410</v>
      </c>
      <c r="D186" t="s">
        <v>62</v>
      </c>
      <c r="E186" s="79">
        <v>4500</v>
      </c>
    </row>
    <row r="187" spans="3:5" ht="12.75">
      <c r="C187" s="6">
        <v>4430</v>
      </c>
      <c r="D187" t="s">
        <v>63</v>
      </c>
      <c r="E187" s="79">
        <v>12000</v>
      </c>
    </row>
    <row r="188" spans="3:5" ht="12.75">
      <c r="C188" s="6">
        <v>4440</v>
      </c>
      <c r="D188" t="s">
        <v>64</v>
      </c>
      <c r="E188" s="79">
        <v>274878</v>
      </c>
    </row>
    <row r="189" spans="3:5" ht="12.75">
      <c r="C189" s="6">
        <v>4700</v>
      </c>
      <c r="D189" t="s">
        <v>284</v>
      </c>
      <c r="E189" s="79">
        <v>1000</v>
      </c>
    </row>
    <row r="190" ht="12.75">
      <c r="D190" t="s">
        <v>285</v>
      </c>
    </row>
    <row r="191" spans="3:5" ht="12.75">
      <c r="C191" s="6">
        <v>4710</v>
      </c>
      <c r="D191" t="s">
        <v>551</v>
      </c>
      <c r="E191" s="79">
        <v>32600</v>
      </c>
    </row>
    <row r="192" spans="2:5" ht="12.75">
      <c r="B192" s="7">
        <v>80146</v>
      </c>
      <c r="C192" s="7"/>
      <c r="D192" s="5" t="s">
        <v>187</v>
      </c>
      <c r="E192" s="95">
        <f>SUM(E193:E196)</f>
        <v>42860</v>
      </c>
    </row>
    <row r="193" spans="2:5" ht="12.75">
      <c r="B193" s="7"/>
      <c r="C193" s="55">
        <v>4210</v>
      </c>
      <c r="D193" t="s">
        <v>58</v>
      </c>
      <c r="E193" s="99">
        <v>8112</v>
      </c>
    </row>
    <row r="194" spans="3:5" ht="12.75">
      <c r="C194" s="6">
        <v>4410</v>
      </c>
      <c r="D194" t="s">
        <v>62</v>
      </c>
      <c r="E194" s="79">
        <v>4321</v>
      </c>
    </row>
    <row r="195" spans="3:5" ht="12.75">
      <c r="C195" s="6">
        <v>4700</v>
      </c>
      <c r="D195" t="s">
        <v>284</v>
      </c>
      <c r="E195" s="79">
        <v>30427</v>
      </c>
    </row>
    <row r="196" ht="12.75">
      <c r="D196" t="s">
        <v>285</v>
      </c>
    </row>
    <row r="197" spans="2:5" ht="12.75">
      <c r="B197" s="60">
        <v>80148</v>
      </c>
      <c r="C197" s="60"/>
      <c r="D197" s="59" t="s">
        <v>356</v>
      </c>
      <c r="E197" s="97">
        <f>SUM(E198:E208)</f>
        <v>439757</v>
      </c>
    </row>
    <row r="198" spans="2:5" ht="12.75">
      <c r="B198" s="60"/>
      <c r="C198" s="6">
        <v>3020</v>
      </c>
      <c r="D198" t="s">
        <v>51</v>
      </c>
      <c r="E198" s="119">
        <v>5500</v>
      </c>
    </row>
    <row r="199" spans="3:5" ht="12.75">
      <c r="C199" s="6">
        <v>4010</v>
      </c>
      <c r="D199" t="s">
        <v>52</v>
      </c>
      <c r="E199" s="79">
        <v>318520</v>
      </c>
    </row>
    <row r="200" spans="3:5" ht="12.75">
      <c r="C200" s="6">
        <v>4040</v>
      </c>
      <c r="D200" t="s">
        <v>53</v>
      </c>
      <c r="E200" s="79">
        <v>23620</v>
      </c>
    </row>
    <row r="201" spans="3:5" ht="12.75">
      <c r="C201" s="6">
        <v>4110</v>
      </c>
      <c r="D201" t="s">
        <v>54</v>
      </c>
      <c r="E201" s="79">
        <v>57400</v>
      </c>
    </row>
    <row r="202" spans="3:5" ht="12.75">
      <c r="C202" s="6">
        <v>4120</v>
      </c>
      <c r="D202" t="s">
        <v>570</v>
      </c>
      <c r="E202" s="79">
        <v>7180</v>
      </c>
    </row>
    <row r="203" spans="3:5" ht="12.75">
      <c r="C203" s="6">
        <v>4210</v>
      </c>
      <c r="D203" t="s">
        <v>58</v>
      </c>
      <c r="E203" s="79">
        <v>4000</v>
      </c>
    </row>
    <row r="204" spans="3:5" ht="12.75">
      <c r="C204" s="6">
        <v>4260</v>
      </c>
      <c r="D204" t="s">
        <v>59</v>
      </c>
      <c r="E204" s="79">
        <v>8000</v>
      </c>
    </row>
    <row r="205" spans="3:5" ht="12.75">
      <c r="C205" s="6">
        <v>4270</v>
      </c>
      <c r="D205" t="s">
        <v>60</v>
      </c>
      <c r="E205" s="79">
        <v>1200</v>
      </c>
    </row>
    <row r="206" spans="3:5" ht="12.75">
      <c r="C206" s="6">
        <v>4300</v>
      </c>
      <c r="D206" t="s">
        <v>61</v>
      </c>
      <c r="E206" s="79">
        <v>1200</v>
      </c>
    </row>
    <row r="207" spans="3:5" ht="12.75">
      <c r="C207" s="6">
        <v>4440</v>
      </c>
      <c r="D207" t="s">
        <v>64</v>
      </c>
      <c r="E207" s="79">
        <v>11627</v>
      </c>
    </row>
    <row r="208" spans="3:5" ht="12.75">
      <c r="C208" s="6">
        <v>4710</v>
      </c>
      <c r="D208" t="s">
        <v>551</v>
      </c>
      <c r="E208" s="79">
        <v>1510</v>
      </c>
    </row>
    <row r="209" spans="2:5" ht="12.75">
      <c r="B209" s="60">
        <v>80150</v>
      </c>
      <c r="C209" s="60"/>
      <c r="D209" s="131" t="s">
        <v>445</v>
      </c>
      <c r="E209" s="97">
        <f>SUM(E213:E221)</f>
        <v>565619</v>
      </c>
    </row>
    <row r="210" ht="12.75">
      <c r="D210" s="131" t="s">
        <v>448</v>
      </c>
    </row>
    <row r="211" ht="12.75">
      <c r="D211" s="131" t="s">
        <v>449</v>
      </c>
    </row>
    <row r="212" ht="12.75">
      <c r="D212" s="133" t="s">
        <v>450</v>
      </c>
    </row>
    <row r="213" spans="3:5" ht="12.75">
      <c r="C213" s="6">
        <v>3020</v>
      </c>
      <c r="D213" t="s">
        <v>51</v>
      </c>
      <c r="E213" s="79">
        <v>1500</v>
      </c>
    </row>
    <row r="214" spans="3:5" ht="12.75">
      <c r="C214" s="6">
        <v>4010</v>
      </c>
      <c r="D214" t="s">
        <v>52</v>
      </c>
      <c r="E214" s="79">
        <v>406720</v>
      </c>
    </row>
    <row r="215" spans="3:5" ht="12.75">
      <c r="C215" s="6">
        <v>4040</v>
      </c>
      <c r="D215" t="s">
        <v>53</v>
      </c>
      <c r="E215" s="79">
        <v>43350</v>
      </c>
    </row>
    <row r="216" spans="3:5" ht="12.75">
      <c r="C216" s="6">
        <v>4110</v>
      </c>
      <c r="D216" t="s">
        <v>54</v>
      </c>
      <c r="E216" s="79">
        <v>74760</v>
      </c>
    </row>
    <row r="217" spans="3:5" ht="12.75">
      <c r="C217" s="6">
        <v>4120</v>
      </c>
      <c r="D217" t="s">
        <v>570</v>
      </c>
      <c r="E217" s="79">
        <v>10700</v>
      </c>
    </row>
    <row r="218" spans="3:5" ht="12.75">
      <c r="C218" s="6">
        <v>4240</v>
      </c>
      <c r="D218" t="s">
        <v>444</v>
      </c>
      <c r="E218" s="79">
        <v>2000</v>
      </c>
    </row>
    <row r="219" spans="3:5" ht="12.75">
      <c r="C219" s="6">
        <v>4270</v>
      </c>
      <c r="D219" t="s">
        <v>60</v>
      </c>
      <c r="E219" s="79">
        <v>1000</v>
      </c>
    </row>
    <row r="220" spans="3:5" ht="12.75">
      <c r="C220" s="6">
        <v>4440</v>
      </c>
      <c r="D220" t="s">
        <v>64</v>
      </c>
      <c r="E220" s="79">
        <v>23529</v>
      </c>
    </row>
    <row r="221" spans="3:5" ht="12.75">
      <c r="C221" s="6">
        <v>4710</v>
      </c>
      <c r="D221" t="s">
        <v>551</v>
      </c>
      <c r="E221" s="79">
        <v>2060</v>
      </c>
    </row>
    <row r="223" spans="1:5" ht="12.75">
      <c r="A223" s="7">
        <v>854</v>
      </c>
      <c r="B223" s="7"/>
      <c r="C223" s="7"/>
      <c r="D223" s="5" t="s">
        <v>65</v>
      </c>
      <c r="E223" s="95">
        <f>SUM(+E224+E237)</f>
        <v>530781</v>
      </c>
    </row>
    <row r="224" spans="1:7" s="5" customFormat="1" ht="12.75">
      <c r="A224" s="7"/>
      <c r="B224" s="7">
        <v>85401</v>
      </c>
      <c r="C224" s="7"/>
      <c r="D224" s="5" t="s">
        <v>66</v>
      </c>
      <c r="E224" s="95">
        <f>SUM(E225:E236)</f>
        <v>438381</v>
      </c>
      <c r="G224" s="95"/>
    </row>
    <row r="225" spans="3:5" ht="12.75">
      <c r="C225" s="6">
        <v>3020</v>
      </c>
      <c r="D225" t="s">
        <v>51</v>
      </c>
      <c r="E225" s="79">
        <v>800</v>
      </c>
    </row>
    <row r="226" spans="3:5" ht="12.75">
      <c r="C226" s="6">
        <v>4010</v>
      </c>
      <c r="D226" t="s">
        <v>52</v>
      </c>
      <c r="E226" s="79">
        <v>299800</v>
      </c>
    </row>
    <row r="227" spans="3:5" ht="12.75">
      <c r="C227" s="6">
        <v>4040</v>
      </c>
      <c r="D227" t="s">
        <v>53</v>
      </c>
      <c r="E227" s="79">
        <v>26350</v>
      </c>
    </row>
    <row r="228" spans="3:5" ht="12.75">
      <c r="C228" s="6">
        <v>4110</v>
      </c>
      <c r="D228" t="s">
        <v>54</v>
      </c>
      <c r="E228" s="79">
        <v>54350</v>
      </c>
    </row>
    <row r="229" spans="3:5" ht="12.75">
      <c r="C229" s="6">
        <v>4120</v>
      </c>
      <c r="D229" t="s">
        <v>570</v>
      </c>
      <c r="E229" s="79">
        <v>7720</v>
      </c>
    </row>
    <row r="230" spans="3:5" ht="12.75">
      <c r="C230" s="6">
        <v>4210</v>
      </c>
      <c r="D230" t="s">
        <v>58</v>
      </c>
      <c r="E230" s="79">
        <v>4800</v>
      </c>
    </row>
    <row r="231" spans="3:5" ht="12.75">
      <c r="C231" s="6">
        <v>4240</v>
      </c>
      <c r="D231" t="s">
        <v>444</v>
      </c>
      <c r="E231" s="79">
        <v>2000</v>
      </c>
    </row>
    <row r="232" spans="3:5" ht="12.75">
      <c r="C232" s="6">
        <v>4260</v>
      </c>
      <c r="D232" t="s">
        <v>59</v>
      </c>
      <c r="E232" s="79">
        <v>24000</v>
      </c>
    </row>
    <row r="233" spans="3:5" ht="12.75">
      <c r="C233" s="6">
        <v>4270</v>
      </c>
      <c r="D233" t="s">
        <v>60</v>
      </c>
      <c r="E233" s="79">
        <v>800</v>
      </c>
    </row>
    <row r="234" spans="3:5" ht="12.75">
      <c r="C234" s="6">
        <v>4300</v>
      </c>
      <c r="D234" t="s">
        <v>61</v>
      </c>
      <c r="E234" s="79">
        <v>1200</v>
      </c>
    </row>
    <row r="235" spans="3:5" ht="12.75">
      <c r="C235" s="6">
        <v>4440</v>
      </c>
      <c r="D235" t="s">
        <v>64</v>
      </c>
      <c r="E235" s="79">
        <v>15141</v>
      </c>
    </row>
    <row r="236" spans="3:5" ht="12.75">
      <c r="C236" s="6">
        <v>4710</v>
      </c>
      <c r="D236" t="s">
        <v>551</v>
      </c>
      <c r="E236" s="79">
        <v>1420</v>
      </c>
    </row>
    <row r="237" spans="2:5" ht="12.75">
      <c r="B237" s="60">
        <v>85416</v>
      </c>
      <c r="C237" s="60"/>
      <c r="D237" s="59" t="s">
        <v>505</v>
      </c>
      <c r="E237" s="97">
        <f>SUM(E238:E238)</f>
        <v>92400</v>
      </c>
    </row>
    <row r="238" spans="3:5" ht="12.75">
      <c r="C238" s="6">
        <v>3240</v>
      </c>
      <c r="D238" s="61" t="s">
        <v>252</v>
      </c>
      <c r="E238" s="79">
        <v>92400</v>
      </c>
    </row>
    <row r="247" ht="12.75">
      <c r="E247" s="79" t="s">
        <v>29</v>
      </c>
    </row>
    <row r="248" spans="4:5" ht="12.75">
      <c r="D248" s="7" t="s">
        <v>543</v>
      </c>
      <c r="E248" s="79" t="s">
        <v>582</v>
      </c>
    </row>
    <row r="249" spans="4:5" ht="12.75">
      <c r="D249" s="9" t="s">
        <v>13</v>
      </c>
      <c r="E249" s="79" t="s">
        <v>194</v>
      </c>
    </row>
    <row r="250" spans="4:5" ht="12.75">
      <c r="D250" s="2"/>
      <c r="E250" s="79" t="s">
        <v>583</v>
      </c>
    </row>
    <row r="251" spans="1:5" ht="12.75">
      <c r="A251" s="1" t="s">
        <v>0</v>
      </c>
      <c r="B251" s="1" t="s">
        <v>7</v>
      </c>
      <c r="C251" s="1" t="s">
        <v>8</v>
      </c>
      <c r="D251" s="1" t="s">
        <v>9</v>
      </c>
      <c r="E251" s="82" t="s">
        <v>10</v>
      </c>
    </row>
    <row r="252" spans="1:5" ht="12.75">
      <c r="A252" s="7">
        <v>750</v>
      </c>
      <c r="D252" s="5" t="s">
        <v>466</v>
      </c>
      <c r="E252" s="95">
        <f>E253</f>
        <v>1355604</v>
      </c>
    </row>
    <row r="253" spans="1:7" s="5" customFormat="1" ht="12.75">
      <c r="A253" s="7"/>
      <c r="B253" s="7">
        <v>75085</v>
      </c>
      <c r="C253" s="7"/>
      <c r="D253" s="5" t="s">
        <v>465</v>
      </c>
      <c r="E253" s="95">
        <f>SUM(E254:E271)</f>
        <v>1355604</v>
      </c>
      <c r="G253" s="95"/>
    </row>
    <row r="254" spans="1:7" s="5" customFormat="1" ht="12.75">
      <c r="A254" s="7"/>
      <c r="B254" s="7"/>
      <c r="C254" s="6">
        <v>3020</v>
      </c>
      <c r="D254" t="s">
        <v>51</v>
      </c>
      <c r="E254" s="99">
        <v>5000</v>
      </c>
      <c r="G254" s="95"/>
    </row>
    <row r="255" spans="3:5" ht="12.75">
      <c r="C255" s="6">
        <v>4010</v>
      </c>
      <c r="D255" t="s">
        <v>52</v>
      </c>
      <c r="E255" s="79">
        <v>930000</v>
      </c>
    </row>
    <row r="256" spans="3:5" ht="12.75">
      <c r="C256" s="6">
        <v>4040</v>
      </c>
      <c r="D256" t="s">
        <v>53</v>
      </c>
      <c r="E256" s="79">
        <v>77200</v>
      </c>
    </row>
    <row r="257" spans="3:5" ht="12.75">
      <c r="C257" s="6">
        <v>4110</v>
      </c>
      <c r="D257" t="s">
        <v>54</v>
      </c>
      <c r="E257" s="79">
        <v>165000</v>
      </c>
    </row>
    <row r="258" spans="3:5" ht="12.75">
      <c r="C258" s="6">
        <v>4120</v>
      </c>
      <c r="D258" t="s">
        <v>570</v>
      </c>
      <c r="E258" s="79">
        <v>24000</v>
      </c>
    </row>
    <row r="259" spans="3:5" ht="12.75">
      <c r="C259" s="6">
        <v>4170</v>
      </c>
      <c r="D259" t="s">
        <v>253</v>
      </c>
      <c r="E259" s="79">
        <v>10000</v>
      </c>
    </row>
    <row r="260" spans="3:5" ht="12.75">
      <c r="C260" s="6">
        <v>4210</v>
      </c>
      <c r="D260" t="s">
        <v>58</v>
      </c>
      <c r="E260" s="79">
        <v>30000</v>
      </c>
    </row>
    <row r="261" spans="3:5" ht="12.75">
      <c r="C261" s="6">
        <v>4260</v>
      </c>
      <c r="D261" t="s">
        <v>59</v>
      </c>
      <c r="E261" s="79">
        <v>30000</v>
      </c>
    </row>
    <row r="262" spans="3:5" ht="12.75">
      <c r="C262" s="6">
        <v>4270</v>
      </c>
      <c r="D262" t="s">
        <v>60</v>
      </c>
      <c r="E262" s="79">
        <v>5000</v>
      </c>
    </row>
    <row r="263" spans="3:5" ht="12.75">
      <c r="C263" s="6">
        <v>4280</v>
      </c>
      <c r="D263" t="s">
        <v>275</v>
      </c>
      <c r="E263" s="79">
        <v>2000</v>
      </c>
    </row>
    <row r="264" spans="3:5" ht="12.75">
      <c r="C264" s="6">
        <v>4300</v>
      </c>
      <c r="D264" t="s">
        <v>61</v>
      </c>
      <c r="E264" s="79">
        <v>25000</v>
      </c>
    </row>
    <row r="265" spans="3:5" ht="12.75">
      <c r="C265" s="6">
        <v>4360</v>
      </c>
      <c r="D265" t="s">
        <v>350</v>
      </c>
      <c r="E265" s="79">
        <v>10000</v>
      </c>
    </row>
    <row r="266" spans="3:5" ht="12.75">
      <c r="C266" s="6">
        <v>4410</v>
      </c>
      <c r="D266" t="s">
        <v>62</v>
      </c>
      <c r="E266" s="79">
        <v>4000</v>
      </c>
    </row>
    <row r="267" spans="3:5" ht="12.75">
      <c r="C267" s="6">
        <v>4430</v>
      </c>
      <c r="D267" t="s">
        <v>63</v>
      </c>
      <c r="E267" s="79">
        <v>6000</v>
      </c>
    </row>
    <row r="268" spans="3:5" ht="12.75">
      <c r="C268" s="6">
        <v>4440</v>
      </c>
      <c r="D268" t="s">
        <v>64</v>
      </c>
      <c r="E268" s="79">
        <v>24804</v>
      </c>
    </row>
    <row r="269" spans="3:5" ht="12.75">
      <c r="C269" s="6">
        <v>4700</v>
      </c>
      <c r="D269" t="s">
        <v>284</v>
      </c>
      <c r="E269" s="79">
        <v>3000</v>
      </c>
    </row>
    <row r="270" ht="12.75">
      <c r="D270" t="s">
        <v>285</v>
      </c>
    </row>
    <row r="271" spans="3:5" ht="12.75">
      <c r="C271" s="6">
        <v>4710</v>
      </c>
      <c r="D271" t="s">
        <v>551</v>
      </c>
      <c r="E271" s="79">
        <v>4600</v>
      </c>
    </row>
    <row r="272" spans="1:7" s="59" customFormat="1" ht="12.75">
      <c r="A272" s="60">
        <v>801</v>
      </c>
      <c r="B272" s="60"/>
      <c r="C272" s="60"/>
      <c r="D272" s="59" t="s">
        <v>15</v>
      </c>
      <c r="E272" s="97">
        <f>E273+E287</f>
        <v>323585</v>
      </c>
      <c r="G272" s="97"/>
    </row>
    <row r="273" spans="1:7" s="5" customFormat="1" ht="12.75">
      <c r="A273" s="7"/>
      <c r="B273" s="7">
        <v>80113</v>
      </c>
      <c r="C273" s="7"/>
      <c r="D273" s="5" t="s">
        <v>195</v>
      </c>
      <c r="E273" s="95">
        <f>SUM(E274:E286)</f>
        <v>90105</v>
      </c>
      <c r="G273" s="95"/>
    </row>
    <row r="274" spans="1:7" s="76" customFormat="1" ht="12.75">
      <c r="A274" s="77"/>
      <c r="B274" s="77"/>
      <c r="C274" s="77">
        <v>3030</v>
      </c>
      <c r="D274" s="76" t="s">
        <v>401</v>
      </c>
      <c r="E274" s="119">
        <v>6000</v>
      </c>
      <c r="G274" s="119"/>
    </row>
    <row r="275" spans="1:7" s="5" customFormat="1" ht="12.75">
      <c r="A275" s="7"/>
      <c r="B275" s="7"/>
      <c r="C275" s="6">
        <v>4010</v>
      </c>
      <c r="D275" t="s">
        <v>52</v>
      </c>
      <c r="E275" s="98">
        <v>48000</v>
      </c>
      <c r="G275" s="95"/>
    </row>
    <row r="276" spans="1:7" s="5" customFormat="1" ht="12.75">
      <c r="A276" s="7"/>
      <c r="B276" s="7"/>
      <c r="C276" s="6">
        <v>4040</v>
      </c>
      <c r="D276" t="s">
        <v>53</v>
      </c>
      <c r="E276" s="98">
        <v>4460</v>
      </c>
      <c r="G276" s="95"/>
    </row>
    <row r="277" spans="1:7" s="5" customFormat="1" ht="12.75">
      <c r="A277" s="7"/>
      <c r="B277" s="7"/>
      <c r="C277" s="6">
        <v>4110</v>
      </c>
      <c r="D277" t="s">
        <v>54</v>
      </c>
      <c r="E277" s="98">
        <v>8800</v>
      </c>
      <c r="G277" s="95"/>
    </row>
    <row r="278" spans="1:7" s="5" customFormat="1" ht="12.75">
      <c r="A278" s="7"/>
      <c r="B278" s="7"/>
      <c r="C278" s="6">
        <v>4120</v>
      </c>
      <c r="D278" t="s">
        <v>570</v>
      </c>
      <c r="E278" s="98">
        <v>1400</v>
      </c>
      <c r="G278" s="95"/>
    </row>
    <row r="279" spans="1:7" s="5" customFormat="1" ht="12.75">
      <c r="A279" s="7"/>
      <c r="B279" s="7"/>
      <c r="C279" s="6">
        <v>4170</v>
      </c>
      <c r="D279" t="s">
        <v>253</v>
      </c>
      <c r="E279" s="98">
        <v>2000</v>
      </c>
      <c r="G279" s="95"/>
    </row>
    <row r="280" spans="1:7" s="5" customFormat="1" ht="12.75">
      <c r="A280" s="7"/>
      <c r="B280" s="7"/>
      <c r="C280" s="6">
        <v>4210</v>
      </c>
      <c r="D280" t="s">
        <v>58</v>
      </c>
      <c r="E280" s="98">
        <v>8000</v>
      </c>
      <c r="G280" s="95"/>
    </row>
    <row r="281" spans="1:7" s="5" customFormat="1" ht="12.75">
      <c r="A281" s="7"/>
      <c r="B281" s="7"/>
      <c r="C281" s="6">
        <v>4270</v>
      </c>
      <c r="D281" t="s">
        <v>60</v>
      </c>
      <c r="E281" s="98">
        <v>2500</v>
      </c>
      <c r="G281" s="95"/>
    </row>
    <row r="282" spans="1:7" s="5" customFormat="1" ht="12.75">
      <c r="A282" s="7"/>
      <c r="B282" s="7"/>
      <c r="C282" s="6">
        <v>4280</v>
      </c>
      <c r="D282" t="s">
        <v>275</v>
      </c>
      <c r="E282" s="98">
        <v>300</v>
      </c>
      <c r="G282" s="95"/>
    </row>
    <row r="283" spans="1:7" s="5" customFormat="1" ht="12.75">
      <c r="A283" s="7"/>
      <c r="B283" s="7"/>
      <c r="C283" s="6">
        <v>4300</v>
      </c>
      <c r="D283" t="s">
        <v>61</v>
      </c>
      <c r="E283" s="98">
        <v>2000</v>
      </c>
      <c r="G283" s="95"/>
    </row>
    <row r="284" spans="3:5" ht="12.75">
      <c r="C284" s="6">
        <v>4430</v>
      </c>
      <c r="D284" t="s">
        <v>63</v>
      </c>
      <c r="E284" s="98">
        <v>4000</v>
      </c>
    </row>
    <row r="285" spans="3:5" ht="12.75">
      <c r="C285" s="6">
        <v>4440</v>
      </c>
      <c r="D285" t="s">
        <v>64</v>
      </c>
      <c r="E285" s="98">
        <v>2325</v>
      </c>
    </row>
    <row r="286" spans="3:5" ht="12.75">
      <c r="C286" s="6">
        <v>4710</v>
      </c>
      <c r="D286" t="s">
        <v>551</v>
      </c>
      <c r="E286" s="98">
        <v>320</v>
      </c>
    </row>
    <row r="287" spans="1:7" s="5" customFormat="1" ht="12.75">
      <c r="A287" s="7"/>
      <c r="B287" s="7">
        <v>80195</v>
      </c>
      <c r="C287" s="7"/>
      <c r="D287" s="5" t="s">
        <v>1</v>
      </c>
      <c r="E287" s="95">
        <f>SUM(E288:E291)</f>
        <v>233480</v>
      </c>
      <c r="G287" s="95"/>
    </row>
    <row r="288" spans="3:5" ht="12.75">
      <c r="C288" s="6">
        <v>4210</v>
      </c>
      <c r="D288" t="s">
        <v>58</v>
      </c>
      <c r="E288" s="79">
        <v>5500</v>
      </c>
    </row>
    <row r="289" spans="3:5" ht="12.75">
      <c r="C289" s="6">
        <v>4300</v>
      </c>
      <c r="D289" t="s">
        <v>61</v>
      </c>
      <c r="E289" s="79">
        <v>3500</v>
      </c>
    </row>
    <row r="290" spans="3:5" ht="12.75">
      <c r="C290" s="6">
        <v>4360</v>
      </c>
      <c r="D290" t="s">
        <v>350</v>
      </c>
      <c r="E290" s="79">
        <v>3000</v>
      </c>
    </row>
    <row r="291" spans="3:5" ht="12.75">
      <c r="C291" s="6">
        <v>4440</v>
      </c>
      <c r="D291" t="s">
        <v>64</v>
      </c>
      <c r="E291" s="79">
        <v>221480</v>
      </c>
    </row>
    <row r="292" spans="1:5" ht="12.75">
      <c r="A292" s="7"/>
      <c r="D292" s="61"/>
      <c r="E292" s="99"/>
    </row>
    <row r="293" spans="1:5" ht="12.75">
      <c r="A293" s="7"/>
      <c r="D293" s="61"/>
      <c r="E293" s="99"/>
    </row>
    <row r="294" spans="1:5" ht="12.75">
      <c r="A294" s="7"/>
      <c r="D294" s="76"/>
      <c r="E294" s="99"/>
    </row>
    <row r="295" spans="1:5" ht="12.75">
      <c r="A295" s="7"/>
      <c r="D295" s="76"/>
      <c r="E295" s="99"/>
    </row>
    <row r="296" spans="1:5" ht="12.75">
      <c r="A296" s="7"/>
      <c r="D296" s="76"/>
      <c r="E296" s="99"/>
    </row>
    <row r="297" spans="1:5" ht="12.75">
      <c r="A297" s="7"/>
      <c r="D297" s="76"/>
      <c r="E297" s="99"/>
    </row>
    <row r="298" spans="1:5" ht="12.75">
      <c r="A298" s="7"/>
      <c r="D298" s="76"/>
      <c r="E298" s="99"/>
    </row>
    <row r="299" spans="1:5" ht="12.75">
      <c r="A299" s="7"/>
      <c r="E299" s="95"/>
    </row>
    <row r="300" spans="1:5" ht="12.75">
      <c r="A300" s="7"/>
      <c r="E300" s="95"/>
    </row>
    <row r="301" spans="1:5" ht="12.75">
      <c r="A301" s="7"/>
      <c r="E301" s="95"/>
    </row>
    <row r="302" spans="1:5" ht="12.75">
      <c r="A302" s="7"/>
      <c r="E302" s="95"/>
    </row>
    <row r="303" spans="1:5" ht="12.75">
      <c r="A303" s="7"/>
      <c r="E303" s="95"/>
    </row>
    <row r="304" spans="1:5" ht="12.75">
      <c r="A304" s="7"/>
      <c r="E304" s="95"/>
    </row>
    <row r="305" ht="12.75">
      <c r="E305" s="79" t="s">
        <v>34</v>
      </c>
    </row>
    <row r="306" spans="4:5" ht="12.75">
      <c r="D306" s="7" t="s">
        <v>543</v>
      </c>
      <c r="E306" s="79" t="s">
        <v>582</v>
      </c>
    </row>
    <row r="307" spans="4:5" ht="12.75">
      <c r="D307" s="9" t="s">
        <v>16</v>
      </c>
      <c r="E307" s="79" t="s">
        <v>194</v>
      </c>
    </row>
    <row r="308" spans="4:5" ht="12.75">
      <c r="D308" s="2"/>
      <c r="E308" s="79" t="s">
        <v>583</v>
      </c>
    </row>
    <row r="309" ht="12.75">
      <c r="D309" s="2"/>
    </row>
    <row r="310" spans="1:5" ht="12.75">
      <c r="A310" s="1" t="s">
        <v>0</v>
      </c>
      <c r="B310" s="1" t="s">
        <v>7</v>
      </c>
      <c r="C310" s="1" t="s">
        <v>8</v>
      </c>
      <c r="D310" s="1" t="s">
        <v>9</v>
      </c>
      <c r="E310" s="82" t="s">
        <v>10</v>
      </c>
    </row>
    <row r="311" spans="1:5" ht="12.75">
      <c r="A311" s="7">
        <v>852</v>
      </c>
      <c r="B311" s="7"/>
      <c r="C311" s="7"/>
      <c r="D311" s="5" t="s">
        <v>227</v>
      </c>
      <c r="E311" s="95">
        <f>E312+E322</f>
        <v>457600</v>
      </c>
    </row>
    <row r="312" spans="2:5" ht="12.75">
      <c r="B312" s="6">
        <v>85203</v>
      </c>
      <c r="D312" t="s">
        <v>190</v>
      </c>
      <c r="E312" s="98">
        <f>SUM(E313:E320)</f>
        <v>37000</v>
      </c>
    </row>
    <row r="313" spans="3:5" ht="12.75">
      <c r="C313" s="6">
        <v>4010</v>
      </c>
      <c r="D313" t="s">
        <v>52</v>
      </c>
      <c r="E313" s="98">
        <v>1550</v>
      </c>
    </row>
    <row r="314" spans="3:5" ht="12.75">
      <c r="C314" s="6">
        <v>4120</v>
      </c>
      <c r="D314" t="s">
        <v>570</v>
      </c>
      <c r="E314" s="98">
        <v>220</v>
      </c>
    </row>
    <row r="315" spans="3:5" ht="12.75">
      <c r="C315" s="6">
        <v>4170</v>
      </c>
      <c r="D315" t="s">
        <v>253</v>
      </c>
      <c r="E315" s="98">
        <v>8400</v>
      </c>
    </row>
    <row r="316" spans="3:5" ht="12.75">
      <c r="C316" s="6">
        <v>4210</v>
      </c>
      <c r="D316" t="s">
        <v>58</v>
      </c>
      <c r="E316" s="98">
        <v>4530</v>
      </c>
    </row>
    <row r="317" spans="1:5" ht="12.75">
      <c r="A317" s="7"/>
      <c r="C317" s="6">
        <v>4220</v>
      </c>
      <c r="D317" t="s">
        <v>67</v>
      </c>
      <c r="E317" s="98">
        <v>11000</v>
      </c>
    </row>
    <row r="318" spans="1:5" ht="12.75">
      <c r="A318" s="7"/>
      <c r="C318" s="6">
        <v>4260</v>
      </c>
      <c r="D318" t="s">
        <v>59</v>
      </c>
      <c r="E318" s="98">
        <v>9000</v>
      </c>
    </row>
    <row r="319" spans="1:5" ht="12.75">
      <c r="A319" s="7"/>
      <c r="C319" s="6">
        <v>4360</v>
      </c>
      <c r="D319" t="s">
        <v>350</v>
      </c>
      <c r="E319" s="98">
        <v>1300</v>
      </c>
    </row>
    <row r="320" spans="1:5" ht="12.75">
      <c r="A320" s="7"/>
      <c r="C320" s="6">
        <v>4430</v>
      </c>
      <c r="D320" t="s">
        <v>63</v>
      </c>
      <c r="E320" s="98">
        <v>1000</v>
      </c>
    </row>
    <row r="321" spans="1:5" ht="12.75">
      <c r="A321" s="7"/>
      <c r="E321" s="95"/>
    </row>
    <row r="322" spans="1:7" s="5" customFormat="1" ht="12.75">
      <c r="A322" s="7">
        <v>852</v>
      </c>
      <c r="B322" s="7"/>
      <c r="C322" s="7"/>
      <c r="D322" s="5" t="s">
        <v>226</v>
      </c>
      <c r="E322" s="95">
        <f>SUM(E323)</f>
        <v>420600</v>
      </c>
      <c r="G322" s="95"/>
    </row>
    <row r="323" spans="2:5" ht="12.75">
      <c r="B323" s="6">
        <v>85203</v>
      </c>
      <c r="D323" t="s">
        <v>190</v>
      </c>
      <c r="E323" s="79">
        <f>SUM(E324:E342)</f>
        <v>420600</v>
      </c>
    </row>
    <row r="324" spans="3:5" ht="12.75">
      <c r="C324" s="6">
        <v>4010</v>
      </c>
      <c r="D324" t="s">
        <v>52</v>
      </c>
      <c r="E324" s="79">
        <v>277490</v>
      </c>
    </row>
    <row r="325" spans="3:5" ht="12.75">
      <c r="C325" s="6">
        <v>4040</v>
      </c>
      <c r="D325" t="s">
        <v>53</v>
      </c>
      <c r="E325" s="79">
        <v>22900</v>
      </c>
    </row>
    <row r="326" spans="3:5" ht="12.75">
      <c r="C326" s="6">
        <v>4110</v>
      </c>
      <c r="D326" t="s">
        <v>54</v>
      </c>
      <c r="E326" s="79">
        <v>53700</v>
      </c>
    </row>
    <row r="327" spans="3:5" ht="12.75">
      <c r="C327" s="6">
        <v>4120</v>
      </c>
      <c r="D327" t="s">
        <v>570</v>
      </c>
      <c r="E327" s="79">
        <v>7333</v>
      </c>
    </row>
    <row r="328" spans="3:5" ht="12.75">
      <c r="C328" s="6">
        <v>4210</v>
      </c>
      <c r="D328" t="s">
        <v>58</v>
      </c>
      <c r="E328" s="79">
        <v>2250</v>
      </c>
    </row>
    <row r="329" spans="3:5" ht="12.75">
      <c r="C329" s="6">
        <v>4220</v>
      </c>
      <c r="D329" t="s">
        <v>67</v>
      </c>
      <c r="E329" s="79">
        <v>10124</v>
      </c>
    </row>
    <row r="330" spans="3:5" ht="12.75">
      <c r="C330" s="6">
        <v>4260</v>
      </c>
      <c r="D330" t="s">
        <v>59</v>
      </c>
      <c r="E330" s="79">
        <v>11450</v>
      </c>
    </row>
    <row r="331" spans="3:5" ht="12.75">
      <c r="C331" s="6">
        <v>4270</v>
      </c>
      <c r="D331" t="s">
        <v>60</v>
      </c>
      <c r="E331" s="79">
        <v>2500</v>
      </c>
    </row>
    <row r="332" spans="3:5" ht="12.75">
      <c r="C332" s="6">
        <v>4280</v>
      </c>
      <c r="D332" t="s">
        <v>275</v>
      </c>
      <c r="E332" s="79">
        <v>500</v>
      </c>
    </row>
    <row r="333" spans="3:5" ht="12.75">
      <c r="C333" s="6">
        <v>4300</v>
      </c>
      <c r="D333" t="s">
        <v>61</v>
      </c>
      <c r="E333" s="79">
        <v>8285</v>
      </c>
    </row>
    <row r="334" spans="3:5" ht="12.75">
      <c r="C334" s="6">
        <v>4360</v>
      </c>
      <c r="D334" t="s">
        <v>350</v>
      </c>
      <c r="E334" s="79">
        <v>1830</v>
      </c>
    </row>
    <row r="335" spans="3:5" ht="12.75">
      <c r="C335" s="6">
        <v>4410</v>
      </c>
      <c r="D335" t="s">
        <v>62</v>
      </c>
      <c r="E335" s="79">
        <v>2500</v>
      </c>
    </row>
    <row r="336" spans="3:5" ht="12.75">
      <c r="C336" s="6">
        <v>4430</v>
      </c>
      <c r="D336" t="s">
        <v>63</v>
      </c>
      <c r="E336" s="79">
        <v>2750</v>
      </c>
    </row>
    <row r="337" spans="3:5" ht="12.75">
      <c r="C337" s="6">
        <v>4440</v>
      </c>
      <c r="D337" t="s">
        <v>64</v>
      </c>
      <c r="E337" s="79">
        <v>8263</v>
      </c>
    </row>
    <row r="338" spans="3:5" ht="12.75">
      <c r="C338" s="6">
        <v>4480</v>
      </c>
      <c r="D338" t="s">
        <v>74</v>
      </c>
      <c r="E338" s="79">
        <v>3000</v>
      </c>
    </row>
    <row r="339" spans="3:5" ht="12.75">
      <c r="C339" s="6">
        <v>4520</v>
      </c>
      <c r="D339" t="s">
        <v>388</v>
      </c>
      <c r="E339" s="79">
        <v>1375</v>
      </c>
    </row>
    <row r="340" spans="3:5" ht="12.75">
      <c r="C340" s="6">
        <v>4700</v>
      </c>
      <c r="D340" t="s">
        <v>284</v>
      </c>
      <c r="E340" s="79">
        <v>2350</v>
      </c>
    </row>
    <row r="341" ht="12.75">
      <c r="D341" t="s">
        <v>285</v>
      </c>
    </row>
    <row r="342" spans="3:5" ht="12.75">
      <c r="C342" s="6">
        <v>4710</v>
      </c>
      <c r="D342" t="s">
        <v>551</v>
      </c>
      <c r="E342" s="79">
        <v>2000</v>
      </c>
    </row>
    <row r="368" ht="12.75">
      <c r="E368" s="79" t="s">
        <v>30</v>
      </c>
    </row>
    <row r="369" ht="12.75">
      <c r="E369" s="79" t="s">
        <v>582</v>
      </c>
    </row>
    <row r="370" spans="4:5" ht="12.75">
      <c r="D370" s="7" t="s">
        <v>543</v>
      </c>
      <c r="E370" s="79" t="s">
        <v>194</v>
      </c>
    </row>
    <row r="371" spans="4:5" ht="12.75">
      <c r="D371" s="7" t="s">
        <v>18</v>
      </c>
      <c r="E371" s="79" t="s">
        <v>583</v>
      </c>
    </row>
    <row r="372" spans="1:5" ht="12.75">
      <c r="A372" s="1" t="s">
        <v>0</v>
      </c>
      <c r="B372" s="1" t="s">
        <v>7</v>
      </c>
      <c r="C372" s="1" t="s">
        <v>8</v>
      </c>
      <c r="D372" s="1" t="s">
        <v>9</v>
      </c>
      <c r="E372" s="82" t="s">
        <v>10</v>
      </c>
    </row>
    <row r="373" spans="1:7" s="5" customFormat="1" ht="12.75">
      <c r="A373" s="7">
        <v>852</v>
      </c>
      <c r="B373" s="7"/>
      <c r="C373" s="7"/>
      <c r="D373" s="5" t="s">
        <v>224</v>
      </c>
      <c r="E373" s="95">
        <f>E389+E395+E420+E444+E374+E448+E393+E385+E432+E378</f>
        <v>6360774</v>
      </c>
      <c r="G373" s="95"/>
    </row>
    <row r="374" spans="1:7" s="2" customFormat="1" ht="12.75">
      <c r="A374" s="9"/>
      <c r="B374" s="9">
        <v>85202</v>
      </c>
      <c r="C374" s="9"/>
      <c r="D374" s="2" t="s">
        <v>233</v>
      </c>
      <c r="E374" s="98">
        <f>E375</f>
        <v>1200000</v>
      </c>
      <c r="G374" s="98"/>
    </row>
    <row r="375" spans="1:7" s="2" customFormat="1" ht="12.75">
      <c r="A375" s="9"/>
      <c r="B375" s="9"/>
      <c r="C375" s="9">
        <v>4330</v>
      </c>
      <c r="D375" s="2" t="s">
        <v>250</v>
      </c>
      <c r="E375" s="98">
        <v>1200000</v>
      </c>
      <c r="G375" s="98"/>
    </row>
    <row r="376" spans="1:7" s="5" customFormat="1" ht="13.5" customHeight="1">
      <c r="A376" s="7"/>
      <c r="B376" s="7"/>
      <c r="C376" s="6"/>
      <c r="D376" t="s">
        <v>251</v>
      </c>
      <c r="E376" s="98"/>
      <c r="G376" s="95"/>
    </row>
    <row r="377" spans="1:7" s="5" customFormat="1" ht="13.5" customHeight="1">
      <c r="A377" s="7"/>
      <c r="B377" s="7"/>
      <c r="C377" s="6"/>
      <c r="D377"/>
      <c r="E377" s="98"/>
      <c r="G377" s="95"/>
    </row>
    <row r="378" spans="1:7" s="5" customFormat="1" ht="13.5" customHeight="1">
      <c r="A378" s="7"/>
      <c r="B378" s="6">
        <v>85203</v>
      </c>
      <c r="C378" s="6"/>
      <c r="D378" t="s">
        <v>190</v>
      </c>
      <c r="E378" s="98">
        <f>SUM(E379:E383)</f>
        <v>28500</v>
      </c>
      <c r="G378" s="95"/>
    </row>
    <row r="379" spans="1:7" s="5" customFormat="1" ht="13.5" customHeight="1">
      <c r="A379" s="7"/>
      <c r="B379" s="6"/>
      <c r="C379" s="6">
        <v>4010</v>
      </c>
      <c r="D379" t="s">
        <v>52</v>
      </c>
      <c r="E379" s="98">
        <v>5112</v>
      </c>
      <c r="G379" s="95"/>
    </row>
    <row r="380" spans="1:7" s="5" customFormat="1" ht="13.5" customHeight="1">
      <c r="A380" s="7"/>
      <c r="B380" s="6"/>
      <c r="C380" s="6">
        <v>4110</v>
      </c>
      <c r="D380" t="s">
        <v>54</v>
      </c>
      <c r="E380" s="98">
        <v>888</v>
      </c>
      <c r="G380" s="95"/>
    </row>
    <row r="381" spans="1:7" s="5" customFormat="1" ht="13.5" customHeight="1">
      <c r="A381" s="7"/>
      <c r="B381" s="6"/>
      <c r="C381" s="6">
        <v>4210</v>
      </c>
      <c r="D381" t="s">
        <v>58</v>
      </c>
      <c r="E381" s="98">
        <v>9000</v>
      </c>
      <c r="G381" s="95"/>
    </row>
    <row r="382" spans="1:7" s="5" customFormat="1" ht="13.5" customHeight="1">
      <c r="A382" s="7"/>
      <c r="B382" s="6"/>
      <c r="C382" s="6">
        <v>4220</v>
      </c>
      <c r="D382" t="s">
        <v>67</v>
      </c>
      <c r="E382" s="98">
        <v>10500</v>
      </c>
      <c r="G382" s="95"/>
    </row>
    <row r="383" spans="1:7" s="5" customFormat="1" ht="13.5" customHeight="1">
      <c r="A383" s="7"/>
      <c r="B383" s="7"/>
      <c r="C383" s="6">
        <v>4300</v>
      </c>
      <c r="D383" t="s">
        <v>61</v>
      </c>
      <c r="E383" s="98">
        <v>3000</v>
      </c>
      <c r="G383" s="95"/>
    </row>
    <row r="384" spans="1:7" s="5" customFormat="1" ht="13.5" customHeight="1">
      <c r="A384" s="7"/>
      <c r="B384" s="7"/>
      <c r="C384" s="6"/>
      <c r="D384"/>
      <c r="E384" s="98"/>
      <c r="G384" s="95"/>
    </row>
    <row r="385" spans="1:7" s="5" customFormat="1" ht="13.5" customHeight="1">
      <c r="A385" s="7"/>
      <c r="B385" s="33" t="s">
        <v>452</v>
      </c>
      <c r="C385" s="64"/>
      <c r="D385" s="49" t="s">
        <v>453</v>
      </c>
      <c r="E385" s="118">
        <f>SUM(E386:E387)</f>
        <v>2000</v>
      </c>
      <c r="G385" s="95"/>
    </row>
    <row r="386" spans="1:7" s="5" customFormat="1" ht="13.5" customHeight="1">
      <c r="A386" s="7"/>
      <c r="B386" s="63"/>
      <c r="C386" s="6">
        <v>4210</v>
      </c>
      <c r="D386" t="s">
        <v>58</v>
      </c>
      <c r="E386" s="118">
        <v>1000</v>
      </c>
      <c r="G386" s="95"/>
    </row>
    <row r="387" spans="1:7" s="5" customFormat="1" ht="13.5" customHeight="1">
      <c r="A387" s="7"/>
      <c r="B387" s="63"/>
      <c r="C387" s="6">
        <v>4300</v>
      </c>
      <c r="D387" t="s">
        <v>61</v>
      </c>
      <c r="E387" s="118">
        <v>1000</v>
      </c>
      <c r="G387" s="95"/>
    </row>
    <row r="388" spans="1:7" s="5" customFormat="1" ht="13.5" customHeight="1">
      <c r="A388" s="7"/>
      <c r="B388" s="63"/>
      <c r="C388" s="6"/>
      <c r="D388"/>
      <c r="E388" s="118"/>
      <c r="G388" s="95"/>
    </row>
    <row r="389" spans="2:5" ht="12.75">
      <c r="B389" s="6">
        <v>85214</v>
      </c>
      <c r="D389" t="s">
        <v>316</v>
      </c>
      <c r="E389" s="79">
        <f>SUM(E391:E392)</f>
        <v>892438</v>
      </c>
    </row>
    <row r="390" ht="12.75">
      <c r="D390" t="s">
        <v>267</v>
      </c>
    </row>
    <row r="391" spans="3:5" ht="12.75">
      <c r="C391" s="6">
        <v>3110</v>
      </c>
      <c r="D391" t="s">
        <v>69</v>
      </c>
      <c r="E391" s="79">
        <v>877438</v>
      </c>
    </row>
    <row r="392" spans="3:5" ht="12.75">
      <c r="C392" s="6">
        <v>4300</v>
      </c>
      <c r="D392" t="s">
        <v>61</v>
      </c>
      <c r="E392" s="79">
        <v>15000</v>
      </c>
    </row>
    <row r="393" spans="2:5" ht="12.75">
      <c r="B393" s="6">
        <v>85216</v>
      </c>
      <c r="D393" t="s">
        <v>321</v>
      </c>
      <c r="E393" s="79">
        <f>SUM(E394:E394)</f>
        <v>664440</v>
      </c>
    </row>
    <row r="394" spans="3:5" ht="12.75">
      <c r="C394" s="6">
        <v>3110</v>
      </c>
      <c r="D394" t="s">
        <v>69</v>
      </c>
      <c r="E394" s="79">
        <v>664440</v>
      </c>
    </row>
    <row r="395" spans="2:5" ht="12.75">
      <c r="B395" s="6">
        <v>85219</v>
      </c>
      <c r="D395" t="s">
        <v>342</v>
      </c>
      <c r="E395" s="79">
        <f>SUM(E396:E418)</f>
        <v>1697567</v>
      </c>
    </row>
    <row r="396" spans="3:5" ht="12.75">
      <c r="C396" s="6">
        <v>3020</v>
      </c>
      <c r="D396" t="s">
        <v>51</v>
      </c>
      <c r="E396" s="79">
        <v>22950</v>
      </c>
    </row>
    <row r="397" spans="3:5" ht="12.75">
      <c r="C397" s="6">
        <v>4010</v>
      </c>
      <c r="D397" t="s">
        <v>52</v>
      </c>
      <c r="E397" s="79">
        <v>1165000</v>
      </c>
    </row>
    <row r="398" spans="3:5" ht="12.75">
      <c r="C398" s="6">
        <v>4040</v>
      </c>
      <c r="D398" t="s">
        <v>53</v>
      </c>
      <c r="E398" s="79">
        <v>88000</v>
      </c>
    </row>
    <row r="399" spans="3:5" ht="12.75">
      <c r="C399" s="6">
        <v>4110</v>
      </c>
      <c r="D399" t="s">
        <v>54</v>
      </c>
      <c r="E399" s="79">
        <v>210000</v>
      </c>
    </row>
    <row r="400" spans="3:5" ht="12.75">
      <c r="C400" s="6">
        <v>4120</v>
      </c>
      <c r="D400" t="s">
        <v>570</v>
      </c>
      <c r="E400" s="79">
        <v>24000</v>
      </c>
    </row>
    <row r="401" spans="3:5" ht="12.75">
      <c r="C401" s="6">
        <v>4140</v>
      </c>
      <c r="D401" t="s">
        <v>384</v>
      </c>
      <c r="E401" s="79">
        <v>100</v>
      </c>
    </row>
    <row r="402" spans="3:5" ht="12.75">
      <c r="C402" s="6">
        <v>4170</v>
      </c>
      <c r="D402" t="s">
        <v>253</v>
      </c>
      <c r="E402" s="79">
        <v>27000</v>
      </c>
    </row>
    <row r="403" spans="3:5" ht="12.75">
      <c r="C403" s="6">
        <v>4210</v>
      </c>
      <c r="D403" t="s">
        <v>58</v>
      </c>
      <c r="E403" s="79">
        <v>25000</v>
      </c>
    </row>
    <row r="404" spans="3:5" ht="12.75">
      <c r="C404" s="6">
        <v>4260</v>
      </c>
      <c r="D404" t="s">
        <v>59</v>
      </c>
      <c r="E404" s="79">
        <v>22000</v>
      </c>
    </row>
    <row r="405" spans="3:5" ht="12.75">
      <c r="C405" s="6">
        <v>4270</v>
      </c>
      <c r="D405" t="s">
        <v>60</v>
      </c>
      <c r="E405" s="79">
        <v>3000</v>
      </c>
    </row>
    <row r="406" spans="3:5" ht="12.75">
      <c r="C406" s="6">
        <v>4280</v>
      </c>
      <c r="D406" t="s">
        <v>275</v>
      </c>
      <c r="E406" s="79">
        <v>1000</v>
      </c>
    </row>
    <row r="407" spans="3:5" ht="12.75">
      <c r="C407" s="6">
        <v>4300</v>
      </c>
      <c r="D407" t="s">
        <v>61</v>
      </c>
      <c r="E407" s="79">
        <v>30000</v>
      </c>
    </row>
    <row r="408" spans="3:5" ht="12.75">
      <c r="C408" s="6">
        <v>4360</v>
      </c>
      <c r="D408" t="s">
        <v>350</v>
      </c>
      <c r="E408" s="79">
        <v>19600</v>
      </c>
    </row>
    <row r="409" spans="3:5" ht="12.75">
      <c r="C409" s="6">
        <v>4400</v>
      </c>
      <c r="D409" t="s">
        <v>303</v>
      </c>
      <c r="E409" s="79">
        <v>1000</v>
      </c>
    </row>
    <row r="410" ht="12.75">
      <c r="D410" t="s">
        <v>291</v>
      </c>
    </row>
    <row r="411" spans="3:5" ht="12.75">
      <c r="C411" s="6">
        <v>4410</v>
      </c>
      <c r="D411" t="s">
        <v>62</v>
      </c>
      <c r="E411" s="79">
        <v>2000</v>
      </c>
    </row>
    <row r="412" spans="3:5" ht="12.75">
      <c r="C412" s="6">
        <v>4430</v>
      </c>
      <c r="D412" t="s">
        <v>63</v>
      </c>
      <c r="E412" s="79">
        <v>7000</v>
      </c>
    </row>
    <row r="413" spans="3:5" ht="12.75">
      <c r="C413" s="6">
        <v>4440</v>
      </c>
      <c r="D413" t="s">
        <v>64</v>
      </c>
      <c r="E413" s="79">
        <v>33476</v>
      </c>
    </row>
    <row r="414" spans="3:5" ht="12.75">
      <c r="C414" s="6">
        <v>4480</v>
      </c>
      <c r="D414" t="s">
        <v>74</v>
      </c>
      <c r="E414" s="79">
        <v>3951</v>
      </c>
    </row>
    <row r="415" spans="3:5" ht="12.75">
      <c r="C415" s="6">
        <v>4520</v>
      </c>
      <c r="D415" t="s">
        <v>388</v>
      </c>
      <c r="E415" s="79">
        <v>1800</v>
      </c>
    </row>
    <row r="416" spans="3:5" ht="12.75">
      <c r="C416" s="6">
        <v>4700</v>
      </c>
      <c r="D416" t="s">
        <v>278</v>
      </c>
      <c r="E416" s="79">
        <v>2500</v>
      </c>
    </row>
    <row r="417" ht="12.75">
      <c r="D417" t="s">
        <v>279</v>
      </c>
    </row>
    <row r="418" spans="3:5" ht="12.75">
      <c r="C418" s="6">
        <v>4710</v>
      </c>
      <c r="D418" t="s">
        <v>551</v>
      </c>
      <c r="E418" s="79">
        <v>8190</v>
      </c>
    </row>
    <row r="419" spans="3:4" ht="12.75">
      <c r="C419" s="52"/>
      <c r="D419" s="12"/>
    </row>
    <row r="420" spans="2:5" ht="12.75">
      <c r="B420" s="6">
        <v>85228</v>
      </c>
      <c r="D420" t="s">
        <v>191</v>
      </c>
      <c r="E420" s="79">
        <f>SUM(E421:E430)</f>
        <v>1571069</v>
      </c>
    </row>
    <row r="421" spans="3:5" ht="12.75">
      <c r="C421" s="6">
        <v>4010</v>
      </c>
      <c r="D421" t="s">
        <v>52</v>
      </c>
      <c r="E421" s="79">
        <v>38610</v>
      </c>
    </row>
    <row r="422" spans="3:5" ht="12.75">
      <c r="C422" s="6">
        <v>4110</v>
      </c>
      <c r="D422" t="s">
        <v>54</v>
      </c>
      <c r="E422" s="79">
        <v>240532</v>
      </c>
    </row>
    <row r="423" spans="3:5" ht="12.75">
      <c r="C423" s="6">
        <v>4120</v>
      </c>
      <c r="D423" t="s">
        <v>570</v>
      </c>
      <c r="E423" s="79">
        <v>12000</v>
      </c>
    </row>
    <row r="424" spans="3:5" ht="12.75">
      <c r="C424" s="6">
        <v>4170</v>
      </c>
      <c r="D424" t="s">
        <v>253</v>
      </c>
      <c r="E424" s="79">
        <v>1265000</v>
      </c>
    </row>
    <row r="425" spans="3:5" ht="12.75">
      <c r="C425" s="6">
        <v>4210</v>
      </c>
      <c r="D425" t="s">
        <v>58</v>
      </c>
      <c r="E425" s="79">
        <v>10000</v>
      </c>
    </row>
    <row r="426" spans="3:5" ht="12.75">
      <c r="C426" s="6">
        <v>4280</v>
      </c>
      <c r="D426" t="s">
        <v>275</v>
      </c>
      <c r="E426" s="79">
        <v>1600</v>
      </c>
    </row>
    <row r="427" spans="3:5" ht="12.75">
      <c r="C427" s="6">
        <v>4300</v>
      </c>
      <c r="D427" t="s">
        <v>61</v>
      </c>
      <c r="E427" s="79">
        <v>1500</v>
      </c>
    </row>
    <row r="428" spans="3:5" ht="12.75">
      <c r="C428" s="6">
        <v>4360</v>
      </c>
      <c r="D428" t="s">
        <v>350</v>
      </c>
      <c r="E428" s="79">
        <v>500</v>
      </c>
    </row>
    <row r="429" spans="3:5" ht="12.75">
      <c r="C429" s="6">
        <v>4410</v>
      </c>
      <c r="D429" t="s">
        <v>62</v>
      </c>
      <c r="E429" s="79">
        <v>937</v>
      </c>
    </row>
    <row r="430" spans="3:5" ht="12.75">
      <c r="C430" s="6">
        <v>4710</v>
      </c>
      <c r="D430" t="s">
        <v>551</v>
      </c>
      <c r="E430" s="79">
        <v>390</v>
      </c>
    </row>
    <row r="432" spans="2:5" ht="12.75">
      <c r="B432" s="6">
        <v>85228</v>
      </c>
      <c r="D432" t="s">
        <v>537</v>
      </c>
      <c r="E432" s="79">
        <f>SUM(E433:E442)</f>
        <v>175560</v>
      </c>
    </row>
    <row r="433" spans="3:5" ht="12.75">
      <c r="C433" s="6">
        <v>3020</v>
      </c>
      <c r="D433" t="s">
        <v>51</v>
      </c>
      <c r="E433" s="79">
        <v>1400</v>
      </c>
    </row>
    <row r="434" spans="3:5" ht="12.75">
      <c r="C434" s="6">
        <v>4010</v>
      </c>
      <c r="D434" t="s">
        <v>52</v>
      </c>
      <c r="E434" s="79">
        <v>120410</v>
      </c>
    </row>
    <row r="435" spans="3:5" ht="12.75">
      <c r="C435" s="6">
        <v>4040</v>
      </c>
      <c r="D435" t="s">
        <v>53</v>
      </c>
      <c r="E435" s="79">
        <v>10000</v>
      </c>
    </row>
    <row r="436" spans="3:5" ht="12.75">
      <c r="C436" s="6">
        <v>4110</v>
      </c>
      <c r="D436" t="s">
        <v>54</v>
      </c>
      <c r="E436" s="79">
        <v>31500</v>
      </c>
    </row>
    <row r="437" spans="3:5" ht="12.75">
      <c r="C437" s="6">
        <v>4120</v>
      </c>
      <c r="D437" t="s">
        <v>570</v>
      </c>
      <c r="E437" s="79">
        <v>2150</v>
      </c>
    </row>
    <row r="438" spans="3:5" ht="12.75">
      <c r="C438" s="6">
        <v>4280</v>
      </c>
      <c r="D438" t="s">
        <v>275</v>
      </c>
      <c r="E438" s="79">
        <v>100</v>
      </c>
    </row>
    <row r="439" spans="3:5" ht="12.75">
      <c r="C439" s="6">
        <v>4360</v>
      </c>
      <c r="D439" t="s">
        <v>350</v>
      </c>
      <c r="E439" s="79">
        <v>1000</v>
      </c>
    </row>
    <row r="440" spans="3:5" ht="12.75">
      <c r="C440" s="6">
        <v>4410</v>
      </c>
      <c r="D440" t="s">
        <v>62</v>
      </c>
      <c r="E440" s="79">
        <v>953</v>
      </c>
    </row>
    <row r="441" spans="3:5" ht="12.75">
      <c r="C441" s="6">
        <v>4440</v>
      </c>
      <c r="D441" t="s">
        <v>64</v>
      </c>
      <c r="E441" s="79">
        <v>6847</v>
      </c>
    </row>
    <row r="442" spans="3:5" ht="12.75">
      <c r="C442" s="6">
        <v>4710</v>
      </c>
      <c r="D442" t="s">
        <v>551</v>
      </c>
      <c r="E442" s="79">
        <v>1200</v>
      </c>
    </row>
    <row r="444" spans="2:5" ht="12.75">
      <c r="B444" s="6">
        <v>85230</v>
      </c>
      <c r="D444" t="s">
        <v>483</v>
      </c>
      <c r="E444" s="79">
        <f>SUM(E445:E445)</f>
        <v>60000</v>
      </c>
    </row>
    <row r="445" spans="3:5" ht="13.5" customHeight="1">
      <c r="C445" s="6">
        <v>3110</v>
      </c>
      <c r="D445" t="s">
        <v>69</v>
      </c>
      <c r="E445" s="79">
        <v>60000</v>
      </c>
    </row>
    <row r="446" ht="13.5" customHeight="1"/>
    <row r="447" spans="1:4" ht="12.75">
      <c r="A447" s="7">
        <v>852</v>
      </c>
      <c r="B447" s="7"/>
      <c r="C447" s="7"/>
      <c r="D447" s="5" t="s">
        <v>318</v>
      </c>
    </row>
    <row r="448" spans="2:5" ht="12.75">
      <c r="B448" s="6">
        <v>85213</v>
      </c>
      <c r="D448" t="s">
        <v>156</v>
      </c>
      <c r="E448" s="97">
        <f>SUM(E450:E450)</f>
        <v>69200</v>
      </c>
    </row>
    <row r="449" ht="12.75">
      <c r="D449" t="s">
        <v>241</v>
      </c>
    </row>
    <row r="450" spans="3:5" ht="12.75">
      <c r="C450" s="6">
        <v>4130</v>
      </c>
      <c r="D450" t="s">
        <v>154</v>
      </c>
      <c r="E450" s="79">
        <v>69200</v>
      </c>
    </row>
    <row r="452" spans="1:5" ht="12.75">
      <c r="A452" s="7">
        <v>851</v>
      </c>
      <c r="B452" s="7"/>
      <c r="C452" s="7"/>
      <c r="D452" s="5" t="s">
        <v>35</v>
      </c>
      <c r="E452" s="95">
        <f>E453</f>
        <v>399150</v>
      </c>
    </row>
    <row r="453" spans="2:5" ht="12.75">
      <c r="B453" s="6">
        <v>85154</v>
      </c>
      <c r="D453" t="s">
        <v>36</v>
      </c>
      <c r="E453" s="79">
        <f>SUM(E454:E474)</f>
        <v>399150</v>
      </c>
    </row>
    <row r="454" spans="3:5" ht="12.75">
      <c r="C454" s="6">
        <v>3020</v>
      </c>
      <c r="D454" t="s">
        <v>51</v>
      </c>
      <c r="E454" s="79">
        <v>1790</v>
      </c>
    </row>
    <row r="455" spans="3:5" ht="12.75">
      <c r="C455" s="6">
        <v>4010</v>
      </c>
      <c r="D455" t="s">
        <v>52</v>
      </c>
      <c r="E455" s="79">
        <v>215730</v>
      </c>
    </row>
    <row r="456" spans="3:5" ht="12.75">
      <c r="C456" s="6">
        <v>4040</v>
      </c>
      <c r="D456" t="s">
        <v>53</v>
      </c>
      <c r="E456" s="79">
        <v>18000</v>
      </c>
    </row>
    <row r="457" spans="3:5" ht="12.75">
      <c r="C457" s="6">
        <v>4110</v>
      </c>
      <c r="D457" t="s">
        <v>54</v>
      </c>
      <c r="E457" s="79">
        <v>40460</v>
      </c>
    </row>
    <row r="458" spans="3:5" ht="12.75">
      <c r="C458" s="6">
        <v>4120</v>
      </c>
      <c r="D458" t="s">
        <v>570</v>
      </c>
      <c r="E458" s="79">
        <v>5670</v>
      </c>
    </row>
    <row r="459" spans="3:5" ht="12.75">
      <c r="C459" s="6">
        <v>4140</v>
      </c>
      <c r="D459" t="s">
        <v>311</v>
      </c>
      <c r="E459" s="79">
        <v>100</v>
      </c>
    </row>
    <row r="460" spans="3:5" ht="12.75">
      <c r="C460" s="6">
        <v>4170</v>
      </c>
      <c r="D460" t="s">
        <v>253</v>
      </c>
      <c r="E460" s="79">
        <v>6000</v>
      </c>
    </row>
    <row r="461" spans="3:5" ht="12.75">
      <c r="C461" s="6">
        <v>4210</v>
      </c>
      <c r="D461" t="s">
        <v>58</v>
      </c>
      <c r="E461" s="79">
        <v>13000</v>
      </c>
    </row>
    <row r="462" spans="3:5" ht="12.75">
      <c r="C462" s="6">
        <v>4260</v>
      </c>
      <c r="D462" t="s">
        <v>59</v>
      </c>
      <c r="E462" s="79">
        <v>19000</v>
      </c>
    </row>
    <row r="463" spans="3:5" ht="12.75">
      <c r="C463" s="6">
        <v>4270</v>
      </c>
      <c r="D463" t="s">
        <v>60</v>
      </c>
      <c r="E463" s="79">
        <v>2300</v>
      </c>
    </row>
    <row r="464" spans="3:5" ht="12.75">
      <c r="C464" s="6">
        <v>4280</v>
      </c>
      <c r="D464" t="s">
        <v>275</v>
      </c>
      <c r="E464" s="79">
        <v>100</v>
      </c>
    </row>
    <row r="465" spans="3:5" ht="12.75">
      <c r="C465" s="6">
        <v>4300</v>
      </c>
      <c r="D465" t="s">
        <v>61</v>
      </c>
      <c r="E465" s="79">
        <v>61000</v>
      </c>
    </row>
    <row r="466" spans="3:5" ht="12.75">
      <c r="C466" s="6">
        <v>4360</v>
      </c>
      <c r="D466" t="s">
        <v>350</v>
      </c>
      <c r="E466" s="79">
        <v>4600</v>
      </c>
    </row>
    <row r="467" spans="3:5" ht="12.75">
      <c r="C467" s="6">
        <v>4410</v>
      </c>
      <c r="D467" t="s">
        <v>62</v>
      </c>
      <c r="E467" s="79">
        <v>1000</v>
      </c>
    </row>
    <row r="468" spans="3:5" ht="12.75">
      <c r="C468" s="6">
        <v>4430</v>
      </c>
      <c r="D468" t="s">
        <v>63</v>
      </c>
      <c r="E468" s="79">
        <v>1150</v>
      </c>
    </row>
    <row r="469" spans="3:5" ht="12.75">
      <c r="C469" s="6">
        <v>4440</v>
      </c>
      <c r="D469" t="s">
        <v>64</v>
      </c>
      <c r="E469" s="79">
        <v>4450</v>
      </c>
    </row>
    <row r="470" spans="3:5" ht="12.75">
      <c r="C470" s="6">
        <v>4480</v>
      </c>
      <c r="D470" t="s">
        <v>74</v>
      </c>
      <c r="E470" s="79">
        <v>1000</v>
      </c>
    </row>
    <row r="471" spans="1:5" ht="12.75">
      <c r="A471" s="3"/>
      <c r="B471" s="3"/>
      <c r="C471" s="6">
        <v>4520</v>
      </c>
      <c r="D471" t="s">
        <v>388</v>
      </c>
      <c r="E471" s="79">
        <v>800</v>
      </c>
    </row>
    <row r="472" spans="3:5" ht="12.75">
      <c r="C472" s="6">
        <v>4700</v>
      </c>
      <c r="D472" t="s">
        <v>284</v>
      </c>
      <c r="E472" s="79">
        <v>1000</v>
      </c>
    </row>
    <row r="473" ht="12.75">
      <c r="D473" t="s">
        <v>285</v>
      </c>
    </row>
    <row r="474" spans="3:5" ht="12.75">
      <c r="C474" s="6">
        <v>4710</v>
      </c>
      <c r="D474" t="s">
        <v>551</v>
      </c>
      <c r="E474" s="79">
        <v>2000</v>
      </c>
    </row>
    <row r="476" spans="1:7" s="59" customFormat="1" ht="12.75">
      <c r="A476" s="60">
        <v>855</v>
      </c>
      <c r="B476" s="60"/>
      <c r="C476" s="60"/>
      <c r="D476" s="59" t="s">
        <v>472</v>
      </c>
      <c r="E476" s="97">
        <f>E477+E491</f>
        <v>438443</v>
      </c>
      <c r="G476" s="97"/>
    </row>
    <row r="477" spans="2:5" ht="12.75">
      <c r="B477" s="55">
        <v>85504</v>
      </c>
      <c r="C477" s="55"/>
      <c r="D477" s="61" t="s">
        <v>387</v>
      </c>
      <c r="E477" s="99">
        <f>SUM(E478:E490)</f>
        <v>198443</v>
      </c>
    </row>
    <row r="478" spans="2:5" ht="12.75">
      <c r="B478" s="55"/>
      <c r="C478" s="6">
        <v>3020</v>
      </c>
      <c r="D478" t="s">
        <v>51</v>
      </c>
      <c r="E478" s="99">
        <v>1773</v>
      </c>
    </row>
    <row r="479" spans="2:5" ht="12.75">
      <c r="B479" s="55"/>
      <c r="C479" s="6">
        <v>4010</v>
      </c>
      <c r="D479" t="s">
        <v>52</v>
      </c>
      <c r="E479" s="99">
        <v>135700</v>
      </c>
    </row>
    <row r="480" spans="2:5" ht="12.75">
      <c r="B480" s="55"/>
      <c r="C480" s="6">
        <v>4040</v>
      </c>
      <c r="D480" t="s">
        <v>53</v>
      </c>
      <c r="E480" s="99">
        <v>12229</v>
      </c>
    </row>
    <row r="481" spans="2:5" ht="12.75">
      <c r="B481" s="55"/>
      <c r="C481" s="6">
        <v>4110</v>
      </c>
      <c r="D481" t="s">
        <v>54</v>
      </c>
      <c r="E481" s="99">
        <v>25200</v>
      </c>
    </row>
    <row r="482" spans="2:5" ht="12.75">
      <c r="B482" s="55"/>
      <c r="C482" s="6">
        <v>4120</v>
      </c>
      <c r="D482" t="s">
        <v>570</v>
      </c>
      <c r="E482" s="99">
        <v>3550</v>
      </c>
    </row>
    <row r="483" spans="2:5" ht="12.75">
      <c r="B483" s="55"/>
      <c r="C483" s="6">
        <v>4210</v>
      </c>
      <c r="D483" t="s">
        <v>58</v>
      </c>
      <c r="E483" s="99">
        <v>1060</v>
      </c>
    </row>
    <row r="484" spans="2:5" ht="12.75">
      <c r="B484" s="55"/>
      <c r="C484" s="6">
        <v>4260</v>
      </c>
      <c r="D484" t="s">
        <v>59</v>
      </c>
      <c r="E484" s="99">
        <v>3430</v>
      </c>
    </row>
    <row r="485" spans="2:5" ht="12.75">
      <c r="B485" s="55"/>
      <c r="C485" s="6">
        <v>4300</v>
      </c>
      <c r="D485" t="s">
        <v>61</v>
      </c>
      <c r="E485" s="99">
        <v>3750</v>
      </c>
    </row>
    <row r="486" spans="2:5" ht="12.75">
      <c r="B486" s="55"/>
      <c r="C486" s="6">
        <v>4360</v>
      </c>
      <c r="D486" t="s">
        <v>350</v>
      </c>
      <c r="E486" s="99">
        <v>2700</v>
      </c>
    </row>
    <row r="487" spans="2:5" ht="12.75">
      <c r="B487" s="55"/>
      <c r="C487" s="6">
        <v>4410</v>
      </c>
      <c r="D487" t="s">
        <v>62</v>
      </c>
      <c r="E487" s="99">
        <v>2600</v>
      </c>
    </row>
    <row r="488" spans="2:5" ht="12.75">
      <c r="B488" s="55"/>
      <c r="C488" s="6">
        <v>4440</v>
      </c>
      <c r="D488" t="s">
        <v>64</v>
      </c>
      <c r="E488" s="99">
        <v>4651</v>
      </c>
    </row>
    <row r="489" spans="2:5" ht="12.75">
      <c r="B489" s="55"/>
      <c r="C489" s="6">
        <v>4700</v>
      </c>
      <c r="D489" t="s">
        <v>278</v>
      </c>
      <c r="E489" s="99">
        <v>500</v>
      </c>
    </row>
    <row r="490" spans="2:5" ht="12.75">
      <c r="B490" s="55"/>
      <c r="C490" s="6">
        <v>4710</v>
      </c>
      <c r="D490" t="s">
        <v>551</v>
      </c>
      <c r="E490" s="99">
        <v>1300</v>
      </c>
    </row>
    <row r="491" spans="2:5" ht="12.75">
      <c r="B491" s="33" t="s">
        <v>482</v>
      </c>
      <c r="C491" s="64"/>
      <c r="D491" s="74" t="s">
        <v>386</v>
      </c>
      <c r="E491" s="108">
        <f>E492</f>
        <v>240000</v>
      </c>
    </row>
    <row r="492" spans="2:5" ht="12.75">
      <c r="B492" s="63"/>
      <c r="C492" s="64">
        <v>4330</v>
      </c>
      <c r="D492" s="49" t="s">
        <v>402</v>
      </c>
      <c r="E492" s="108">
        <v>240000</v>
      </c>
    </row>
    <row r="493" spans="2:5" ht="12.75">
      <c r="B493" s="63"/>
      <c r="C493" s="64"/>
      <c r="D493" s="49" t="s">
        <v>251</v>
      </c>
      <c r="E493" s="108"/>
    </row>
    <row r="507" ht="12.75">
      <c r="E507" s="79" t="s">
        <v>502</v>
      </c>
    </row>
    <row r="508" ht="12.75">
      <c r="E508" s="79" t="s">
        <v>582</v>
      </c>
    </row>
    <row r="509" spans="4:5" ht="12.75">
      <c r="D509" s="7" t="s">
        <v>545</v>
      </c>
      <c r="E509" s="79" t="s">
        <v>194</v>
      </c>
    </row>
    <row r="510" spans="4:5" ht="12.75">
      <c r="D510" s="6" t="s">
        <v>19</v>
      </c>
      <c r="E510" s="79" t="s">
        <v>583</v>
      </c>
    </row>
    <row r="512" spans="1:5" ht="12.75">
      <c r="A512" s="1" t="s">
        <v>0</v>
      </c>
      <c r="B512" s="1" t="s">
        <v>7</v>
      </c>
      <c r="C512" s="1" t="s">
        <v>8</v>
      </c>
      <c r="D512" s="1" t="s">
        <v>9</v>
      </c>
      <c r="E512" s="82" t="s">
        <v>10</v>
      </c>
    </row>
    <row r="513" spans="1:5" ht="12.75">
      <c r="A513" s="6">
        <v>921</v>
      </c>
      <c r="D513" t="s">
        <v>71</v>
      </c>
      <c r="E513" s="79">
        <f>SUM(E514)</f>
        <v>1470000</v>
      </c>
    </row>
    <row r="514" spans="2:5" ht="12.75">
      <c r="B514" s="6">
        <v>92109</v>
      </c>
      <c r="D514" t="s">
        <v>72</v>
      </c>
      <c r="E514" s="79">
        <f>SUM(E515:E517)</f>
        <v>1470000</v>
      </c>
    </row>
    <row r="515" spans="3:5" ht="12.75">
      <c r="C515" s="6">
        <v>2480</v>
      </c>
      <c r="D515" t="s">
        <v>280</v>
      </c>
      <c r="E515" s="79">
        <v>770000</v>
      </c>
    </row>
    <row r="516" ht="12.75">
      <c r="D516" t="s">
        <v>249</v>
      </c>
    </row>
    <row r="517" spans="3:5" ht="12.75">
      <c r="C517" s="6">
        <v>6220</v>
      </c>
      <c r="D517" t="s">
        <v>534</v>
      </c>
      <c r="E517" s="79">
        <v>700000</v>
      </c>
    </row>
    <row r="518" ht="12.75">
      <c r="D518" t="s">
        <v>535</v>
      </c>
    </row>
    <row r="519" ht="12.75">
      <c r="D519" t="s">
        <v>536</v>
      </c>
    </row>
    <row r="525" ht="12.75">
      <c r="E525" s="79" t="s">
        <v>32</v>
      </c>
    </row>
    <row r="526" spans="4:5" ht="12.75">
      <c r="D526" s="7" t="s">
        <v>546</v>
      </c>
      <c r="E526" s="79" t="s">
        <v>582</v>
      </c>
    </row>
    <row r="527" spans="4:5" ht="12.75">
      <c r="D527" s="6" t="s">
        <v>405</v>
      </c>
      <c r="E527" s="79" t="s">
        <v>194</v>
      </c>
    </row>
    <row r="528" ht="12.75">
      <c r="E528" s="79" t="s">
        <v>583</v>
      </c>
    </row>
    <row r="529" spans="1:5" ht="12.75">
      <c r="A529" s="1" t="s">
        <v>0</v>
      </c>
      <c r="B529" s="1" t="s">
        <v>7</v>
      </c>
      <c r="C529" s="1" t="s">
        <v>8</v>
      </c>
      <c r="D529" s="1" t="s">
        <v>9</v>
      </c>
      <c r="E529" s="82" t="s">
        <v>10</v>
      </c>
    </row>
    <row r="531" spans="1:5" ht="12.75">
      <c r="A531" s="6">
        <v>921</v>
      </c>
      <c r="D531" t="s">
        <v>71</v>
      </c>
      <c r="E531" s="79">
        <f>SUM(E532)</f>
        <v>870000</v>
      </c>
    </row>
    <row r="532" spans="2:5" ht="12.75">
      <c r="B532" s="6">
        <v>92116</v>
      </c>
      <c r="D532" t="s">
        <v>281</v>
      </c>
      <c r="E532" s="79">
        <f>SUM(E533:E534)</f>
        <v>870000</v>
      </c>
    </row>
    <row r="533" spans="3:7" ht="12.75">
      <c r="C533" s="6">
        <v>2480</v>
      </c>
      <c r="D533" t="s">
        <v>280</v>
      </c>
      <c r="E533" s="79">
        <v>870000</v>
      </c>
      <c r="G533" s="79">
        <f>E531</f>
        <v>870000</v>
      </c>
    </row>
    <row r="534" ht="12.75">
      <c r="D534" t="s">
        <v>249</v>
      </c>
    </row>
    <row r="544" spans="4:5" ht="12.75">
      <c r="D544" s="7"/>
      <c r="E544" s="79" t="s">
        <v>503</v>
      </c>
    </row>
    <row r="545" spans="4:5" ht="12.75">
      <c r="D545" s="7" t="s">
        <v>546</v>
      </c>
      <c r="E545" s="79" t="s">
        <v>582</v>
      </c>
    </row>
    <row r="546" spans="4:5" ht="12.75">
      <c r="D546" s="6" t="s">
        <v>403</v>
      </c>
      <c r="E546" s="79" t="s">
        <v>194</v>
      </c>
    </row>
    <row r="547" spans="4:5" ht="12.75">
      <c r="D547" s="6" t="s">
        <v>404</v>
      </c>
      <c r="E547" s="79" t="s">
        <v>583</v>
      </c>
    </row>
    <row r="549" spans="1:5" ht="12.75">
      <c r="A549" s="1" t="s">
        <v>0</v>
      </c>
      <c r="B549" s="1" t="s">
        <v>7</v>
      </c>
      <c r="C549" s="1" t="s">
        <v>8</v>
      </c>
      <c r="D549" s="1" t="s">
        <v>9</v>
      </c>
      <c r="E549" s="82" t="s">
        <v>10</v>
      </c>
    </row>
    <row r="551" spans="1:5" ht="12.75">
      <c r="A551" s="6">
        <v>921</v>
      </c>
      <c r="D551" t="s">
        <v>71</v>
      </c>
      <c r="E551" s="79">
        <f>SUM(E553:E554)</f>
        <v>920000</v>
      </c>
    </row>
    <row r="552" spans="2:5" ht="12.75">
      <c r="B552" s="6">
        <v>92118</v>
      </c>
      <c r="D552" t="s">
        <v>38</v>
      </c>
      <c r="E552" s="79">
        <f>SUM(E553)</f>
        <v>920000</v>
      </c>
    </row>
    <row r="553" spans="3:5" ht="12.75">
      <c r="C553" s="6">
        <v>2480</v>
      </c>
      <c r="D553" t="s">
        <v>248</v>
      </c>
      <c r="E553" s="79">
        <v>920000</v>
      </c>
    </row>
    <row r="554" ht="12.75">
      <c r="D554" t="s">
        <v>249</v>
      </c>
    </row>
    <row r="562" ht="14.25" customHeight="1"/>
    <row r="563" ht="12.75">
      <c r="E563" s="79" t="s">
        <v>33</v>
      </c>
    </row>
    <row r="564" spans="4:5" ht="12.75">
      <c r="D564" s="7" t="s">
        <v>543</v>
      </c>
      <c r="E564" s="79" t="s">
        <v>582</v>
      </c>
    </row>
    <row r="565" spans="4:5" ht="12.75">
      <c r="D565" s="7" t="s">
        <v>4</v>
      </c>
      <c r="E565" s="79" t="s">
        <v>194</v>
      </c>
    </row>
    <row r="566" ht="12.75">
      <c r="E566" s="79" t="s">
        <v>583</v>
      </c>
    </row>
    <row r="567" spans="1:5" ht="12.75">
      <c r="A567" s="1" t="s">
        <v>0</v>
      </c>
      <c r="B567" s="1" t="s">
        <v>7</v>
      </c>
      <c r="C567" s="1" t="s">
        <v>8</v>
      </c>
      <c r="D567" s="1" t="s">
        <v>9</v>
      </c>
      <c r="E567" s="82" t="s">
        <v>10</v>
      </c>
    </row>
    <row r="568" spans="1:5" ht="12.75">
      <c r="A568" s="7">
        <v>926</v>
      </c>
      <c r="B568" s="7"/>
      <c r="C568" s="7"/>
      <c r="D568" s="5" t="s">
        <v>366</v>
      </c>
      <c r="E568" s="95">
        <f>E572+E569</f>
        <v>3709538</v>
      </c>
    </row>
    <row r="569" spans="1:7" s="76" customFormat="1" ht="12.75">
      <c r="A569" s="77"/>
      <c r="B569" s="77">
        <v>92601</v>
      </c>
      <c r="C569" s="77"/>
      <c r="D569" s="76" t="s">
        <v>313</v>
      </c>
      <c r="E569" s="119">
        <f>E570</f>
        <v>545000</v>
      </c>
      <c r="G569" s="119"/>
    </row>
    <row r="570" spans="1:5" ht="12.75">
      <c r="A570" s="7"/>
      <c r="B570" s="7"/>
      <c r="C570" s="77">
        <v>6050</v>
      </c>
      <c r="D570" s="12" t="s">
        <v>274</v>
      </c>
      <c r="E570" s="119">
        <v>545000</v>
      </c>
    </row>
    <row r="571" spans="1:5" ht="12.75">
      <c r="A571" s="7"/>
      <c r="B571" s="7"/>
      <c r="C571" s="7"/>
      <c r="D571" s="5"/>
      <c r="E571" s="95"/>
    </row>
    <row r="572" spans="2:5" ht="12.75">
      <c r="B572" s="6">
        <v>92604</v>
      </c>
      <c r="D572" t="s">
        <v>73</v>
      </c>
      <c r="E572" s="79">
        <f>SUM(E573:E594)</f>
        <v>3164538</v>
      </c>
    </row>
    <row r="573" spans="3:5" ht="12.75">
      <c r="C573" s="6">
        <v>3020</v>
      </c>
      <c r="D573" t="s">
        <v>51</v>
      </c>
      <c r="E573" s="79">
        <v>14000</v>
      </c>
    </row>
    <row r="574" spans="3:5" ht="12.75">
      <c r="C574" s="6">
        <v>4010</v>
      </c>
      <c r="D574" t="s">
        <v>52</v>
      </c>
      <c r="E574" s="79">
        <v>1365000</v>
      </c>
    </row>
    <row r="575" spans="3:5" ht="12.75">
      <c r="C575" s="6">
        <v>4040</v>
      </c>
      <c r="D575" t="s">
        <v>53</v>
      </c>
      <c r="E575" s="79">
        <v>99035</v>
      </c>
    </row>
    <row r="576" spans="3:5" ht="12.75">
      <c r="C576" s="6">
        <v>4110</v>
      </c>
      <c r="D576" t="s">
        <v>54</v>
      </c>
      <c r="E576" s="79">
        <v>250000</v>
      </c>
    </row>
    <row r="577" spans="3:5" ht="12.75">
      <c r="C577" s="6">
        <v>4120</v>
      </c>
      <c r="D577" t="s">
        <v>570</v>
      </c>
      <c r="E577" s="79">
        <v>35000</v>
      </c>
    </row>
    <row r="578" spans="3:5" ht="12.75">
      <c r="C578" s="6">
        <v>4170</v>
      </c>
      <c r="D578" t="s">
        <v>253</v>
      </c>
      <c r="E578" s="79">
        <v>5000</v>
      </c>
    </row>
    <row r="579" spans="3:5" ht="12.75">
      <c r="C579" s="6">
        <v>4190</v>
      </c>
      <c r="D579" t="s">
        <v>456</v>
      </c>
      <c r="E579" s="79">
        <v>2000</v>
      </c>
    </row>
    <row r="580" spans="3:5" ht="12.75">
      <c r="C580" s="6">
        <v>4210</v>
      </c>
      <c r="D580" t="s">
        <v>58</v>
      </c>
      <c r="E580" s="79">
        <v>130000</v>
      </c>
    </row>
    <row r="581" spans="3:5" ht="12.75">
      <c r="C581" s="6">
        <v>4260</v>
      </c>
      <c r="D581" t="s">
        <v>59</v>
      </c>
      <c r="E581" s="79">
        <v>940000</v>
      </c>
    </row>
    <row r="582" spans="3:5" ht="12.75">
      <c r="C582" s="6">
        <v>4270</v>
      </c>
      <c r="D582" t="s">
        <v>60</v>
      </c>
      <c r="E582" s="79">
        <v>56450</v>
      </c>
    </row>
    <row r="583" spans="3:5" ht="12.75">
      <c r="C583" s="6">
        <v>4280</v>
      </c>
      <c r="D583" t="s">
        <v>275</v>
      </c>
      <c r="E583" s="79">
        <v>3000</v>
      </c>
    </row>
    <row r="584" spans="3:5" ht="12.75">
      <c r="C584" s="6">
        <v>4300</v>
      </c>
      <c r="D584" t="s">
        <v>61</v>
      </c>
      <c r="E584" s="79">
        <v>90000</v>
      </c>
    </row>
    <row r="585" spans="3:5" ht="12.75">
      <c r="C585" s="6">
        <v>4360</v>
      </c>
      <c r="D585" t="s">
        <v>350</v>
      </c>
      <c r="E585" s="79">
        <v>5500</v>
      </c>
    </row>
    <row r="586" spans="3:5" ht="12.75">
      <c r="C586" s="6">
        <v>4410</v>
      </c>
      <c r="D586" t="s">
        <v>62</v>
      </c>
      <c r="E586" s="79">
        <v>3000</v>
      </c>
    </row>
    <row r="587" spans="3:5" ht="12.75">
      <c r="C587" s="6">
        <v>4430</v>
      </c>
      <c r="D587" t="s">
        <v>63</v>
      </c>
      <c r="E587" s="79">
        <v>22500</v>
      </c>
    </row>
    <row r="588" spans="3:5" ht="12.75">
      <c r="C588" s="6">
        <v>4440</v>
      </c>
      <c r="D588" t="s">
        <v>64</v>
      </c>
      <c r="E588" s="79">
        <v>50642</v>
      </c>
    </row>
    <row r="589" spans="3:5" ht="12.75">
      <c r="C589" s="6">
        <v>4480</v>
      </c>
      <c r="D589" t="s">
        <v>74</v>
      </c>
      <c r="E589" s="79">
        <v>78056</v>
      </c>
    </row>
    <row r="590" spans="3:5" ht="12.75">
      <c r="C590" s="6">
        <v>4520</v>
      </c>
      <c r="D590" t="s">
        <v>484</v>
      </c>
      <c r="E590" s="79">
        <v>3270</v>
      </c>
    </row>
    <row r="591" ht="12.75">
      <c r="D591" t="s">
        <v>271</v>
      </c>
    </row>
    <row r="592" spans="3:5" ht="12.75">
      <c r="C592" s="6">
        <v>4530</v>
      </c>
      <c r="D592" t="s">
        <v>451</v>
      </c>
      <c r="E592" s="79">
        <v>8000</v>
      </c>
    </row>
    <row r="593" spans="3:5" ht="12.75">
      <c r="C593" s="6">
        <v>4700</v>
      </c>
      <c r="D593" t="s">
        <v>278</v>
      </c>
      <c r="E593" s="79">
        <v>2000</v>
      </c>
    </row>
    <row r="594" spans="3:5" ht="12.75">
      <c r="C594" s="6">
        <v>4710</v>
      </c>
      <c r="D594" t="s">
        <v>551</v>
      </c>
      <c r="E594" s="79">
        <v>2085</v>
      </c>
    </row>
    <row r="603" ht="12.75">
      <c r="E603" s="79" t="s">
        <v>31</v>
      </c>
    </row>
    <row r="604" spans="4:5" ht="12.75">
      <c r="D604" s="7" t="s">
        <v>544</v>
      </c>
      <c r="E604" s="79" t="s">
        <v>582</v>
      </c>
    </row>
    <row r="605" spans="4:5" ht="12.75">
      <c r="D605" s="6" t="s">
        <v>20</v>
      </c>
      <c r="E605" s="79" t="s">
        <v>194</v>
      </c>
    </row>
    <row r="606" ht="12.75">
      <c r="E606" s="79" t="s">
        <v>583</v>
      </c>
    </row>
    <row r="607" spans="1:5" ht="12.75">
      <c r="A607" s="1" t="s">
        <v>0</v>
      </c>
      <c r="B607" s="1" t="s">
        <v>7</v>
      </c>
      <c r="C607" s="1" t="s">
        <v>8</v>
      </c>
      <c r="D607" s="1" t="s">
        <v>9</v>
      </c>
      <c r="E607" s="82" t="s">
        <v>10</v>
      </c>
    </row>
    <row r="608" spans="1:5" ht="12.75">
      <c r="A608" s="7">
        <v>855</v>
      </c>
      <c r="B608" s="7"/>
      <c r="C608" s="7"/>
      <c r="D608" s="5" t="s">
        <v>472</v>
      </c>
      <c r="E608" s="95">
        <f>SUM(E609)</f>
        <v>706293</v>
      </c>
    </row>
    <row r="609" spans="2:5" ht="12.75">
      <c r="B609" s="33" t="s">
        <v>568</v>
      </c>
      <c r="D609" s="2" t="s">
        <v>569</v>
      </c>
      <c r="E609" s="79">
        <f>SUM(E610:E629)</f>
        <v>706293</v>
      </c>
    </row>
    <row r="610" spans="3:5" ht="12.75">
      <c r="C610" s="6">
        <v>3020</v>
      </c>
      <c r="D610" t="s">
        <v>51</v>
      </c>
      <c r="E610" s="79">
        <v>600</v>
      </c>
    </row>
    <row r="611" spans="3:5" ht="12.75">
      <c r="C611" s="6">
        <v>4010</v>
      </c>
      <c r="D611" t="s">
        <v>52</v>
      </c>
      <c r="E611" s="79">
        <v>440000</v>
      </c>
    </row>
    <row r="612" spans="3:5" ht="12.75">
      <c r="C612" s="6">
        <v>4040</v>
      </c>
      <c r="D612" t="s">
        <v>53</v>
      </c>
      <c r="E612" s="79">
        <v>35000</v>
      </c>
    </row>
    <row r="613" spans="3:5" ht="12.75">
      <c r="C613" s="6">
        <v>4110</v>
      </c>
      <c r="D613" t="s">
        <v>54</v>
      </c>
      <c r="E613" s="79">
        <v>78000</v>
      </c>
    </row>
    <row r="614" spans="3:5" ht="12.75">
      <c r="C614" s="6">
        <v>4120</v>
      </c>
      <c r="D614" t="s">
        <v>570</v>
      </c>
      <c r="E614" s="79">
        <v>12000</v>
      </c>
    </row>
    <row r="615" spans="3:5" ht="12.75">
      <c r="C615" s="6">
        <v>4170</v>
      </c>
      <c r="D615" t="s">
        <v>253</v>
      </c>
      <c r="E615" s="79">
        <v>7000</v>
      </c>
    </row>
    <row r="616" spans="3:5" ht="12.75">
      <c r="C616" s="6">
        <v>4210</v>
      </c>
      <c r="D616" t="s">
        <v>58</v>
      </c>
      <c r="E616" s="79">
        <v>15000</v>
      </c>
    </row>
    <row r="617" spans="3:5" ht="12.75">
      <c r="C617" s="6">
        <v>4220</v>
      </c>
      <c r="D617" t="s">
        <v>67</v>
      </c>
      <c r="E617" s="79">
        <v>36000</v>
      </c>
    </row>
    <row r="618" spans="3:5" ht="12.75">
      <c r="C618" s="6">
        <v>4240</v>
      </c>
      <c r="D618" t="s">
        <v>444</v>
      </c>
      <c r="E618" s="79">
        <v>4500</v>
      </c>
    </row>
    <row r="619" spans="3:5" ht="12.75">
      <c r="C619" s="6">
        <v>4260</v>
      </c>
      <c r="D619" t="s">
        <v>59</v>
      </c>
      <c r="E619" s="79">
        <v>36000</v>
      </c>
    </row>
    <row r="620" spans="3:5" ht="12.75">
      <c r="C620" s="6">
        <v>4270</v>
      </c>
      <c r="D620" t="s">
        <v>60</v>
      </c>
      <c r="E620" s="79">
        <v>2500</v>
      </c>
    </row>
    <row r="621" spans="3:5" ht="12.75">
      <c r="C621" s="6">
        <v>4280</v>
      </c>
      <c r="D621" t="s">
        <v>275</v>
      </c>
      <c r="E621" s="79">
        <v>1000</v>
      </c>
    </row>
    <row r="622" spans="3:5" ht="12.75">
      <c r="C622" s="6">
        <v>4300</v>
      </c>
      <c r="D622" t="s">
        <v>61</v>
      </c>
      <c r="E622" s="79">
        <v>12000</v>
      </c>
    </row>
    <row r="623" spans="3:5" ht="12.75">
      <c r="C623" s="6">
        <v>4360</v>
      </c>
      <c r="D623" t="s">
        <v>350</v>
      </c>
      <c r="E623" s="79">
        <v>1200</v>
      </c>
    </row>
    <row r="624" spans="3:5" ht="12.75">
      <c r="C624" s="6">
        <v>4410</v>
      </c>
      <c r="D624" t="s">
        <v>62</v>
      </c>
      <c r="E624" s="79">
        <v>300</v>
      </c>
    </row>
    <row r="625" spans="3:5" ht="12.75">
      <c r="C625" s="6">
        <v>4440</v>
      </c>
      <c r="D625" t="s">
        <v>64</v>
      </c>
      <c r="E625" s="79">
        <v>22220</v>
      </c>
    </row>
    <row r="626" spans="3:5" ht="12.75">
      <c r="C626" s="6">
        <v>4610</v>
      </c>
      <c r="D626" t="s">
        <v>533</v>
      </c>
      <c r="E626" s="79">
        <v>400</v>
      </c>
    </row>
    <row r="627" spans="3:5" ht="12.75">
      <c r="C627" s="6">
        <v>4700</v>
      </c>
      <c r="D627" t="s">
        <v>276</v>
      </c>
      <c r="E627" s="79">
        <v>500</v>
      </c>
    </row>
    <row r="628" ht="12.75">
      <c r="D628" t="s">
        <v>277</v>
      </c>
    </row>
    <row r="629" spans="3:5" ht="12.75">
      <c r="C629" s="6">
        <v>4710</v>
      </c>
      <c r="D629" t="s">
        <v>551</v>
      </c>
      <c r="E629" s="79">
        <v>2073</v>
      </c>
    </row>
    <row r="633" spans="1:5" ht="12.75">
      <c r="A633" s="60"/>
      <c r="B633" s="56"/>
      <c r="C633" s="57"/>
      <c r="D633" s="58"/>
      <c r="E633" s="127"/>
    </row>
    <row r="634" spans="2:5" ht="12.75">
      <c r="B634" s="33"/>
      <c r="C634" s="64"/>
      <c r="D634" s="49"/>
      <c r="E634" s="118"/>
    </row>
    <row r="635" spans="2:5" ht="12.75">
      <c r="B635" s="63"/>
      <c r="E635" s="118"/>
    </row>
    <row r="642" ht="12.75">
      <c r="G642" s="79">
        <f>E649++E699+E744+E799+E853+E897</f>
        <v>11665873</v>
      </c>
    </row>
    <row r="643" ht="12.75">
      <c r="E643" s="79" t="s">
        <v>286</v>
      </c>
    </row>
    <row r="644" spans="4:5" ht="12.75">
      <c r="D644" s="7" t="s">
        <v>547</v>
      </c>
      <c r="E644" s="79" t="s">
        <v>582</v>
      </c>
    </row>
    <row r="645" spans="4:5" ht="12.75">
      <c r="D645" s="6" t="s">
        <v>21</v>
      </c>
      <c r="E645" s="79" t="s">
        <v>194</v>
      </c>
    </row>
    <row r="646" ht="12.75">
      <c r="E646" s="79" t="s">
        <v>583</v>
      </c>
    </row>
    <row r="647" spans="1:5" ht="12.75">
      <c r="A647" s="1" t="s">
        <v>0</v>
      </c>
      <c r="B647" s="1" t="s">
        <v>7</v>
      </c>
      <c r="C647" s="1" t="s">
        <v>8</v>
      </c>
      <c r="D647" s="1" t="s">
        <v>9</v>
      </c>
      <c r="E647" s="82" t="s">
        <v>10</v>
      </c>
    </row>
    <row r="648" spans="1:7" s="5" customFormat="1" ht="12.75">
      <c r="A648" s="7">
        <v>801</v>
      </c>
      <c r="B648" s="7"/>
      <c r="C648" s="7"/>
      <c r="D648" s="5" t="s">
        <v>15</v>
      </c>
      <c r="E648" s="95">
        <f>E649+E672+E677</f>
        <v>2153161</v>
      </c>
      <c r="G648" s="95"/>
    </row>
    <row r="649" spans="1:7" s="59" customFormat="1" ht="12.75">
      <c r="A649" s="60"/>
      <c r="B649" s="60">
        <v>80104</v>
      </c>
      <c r="C649" s="60"/>
      <c r="D649" s="59" t="s">
        <v>192</v>
      </c>
      <c r="E649" s="97">
        <f>SUM(E650:E671)</f>
        <v>2139146</v>
      </c>
      <c r="G649" s="97"/>
    </row>
    <row r="650" spans="3:5" ht="12.75">
      <c r="C650" s="6">
        <v>3020</v>
      </c>
      <c r="D650" t="s">
        <v>51</v>
      </c>
      <c r="E650" s="79">
        <v>11000</v>
      </c>
    </row>
    <row r="651" spans="3:5" ht="12.75">
      <c r="C651" s="6">
        <v>3050</v>
      </c>
      <c r="D651" t="s">
        <v>290</v>
      </c>
      <c r="E651" s="79">
        <v>1440</v>
      </c>
    </row>
    <row r="652" spans="3:5" ht="12.75">
      <c r="C652" s="6">
        <v>4010</v>
      </c>
      <c r="D652" t="s">
        <v>52</v>
      </c>
      <c r="E652" s="79">
        <v>1507386</v>
      </c>
    </row>
    <row r="653" spans="3:5" ht="12.75">
      <c r="C653" s="6">
        <v>4040</v>
      </c>
      <c r="D653" t="s">
        <v>53</v>
      </c>
      <c r="E653" s="79">
        <v>120000</v>
      </c>
    </row>
    <row r="654" spans="3:5" ht="12.75">
      <c r="C654" s="6">
        <v>4110</v>
      </c>
      <c r="D654" t="s">
        <v>54</v>
      </c>
      <c r="E654" s="79">
        <v>257763</v>
      </c>
    </row>
    <row r="655" spans="3:5" ht="12.75">
      <c r="C655" s="6">
        <v>4120</v>
      </c>
      <c r="D655" t="s">
        <v>570</v>
      </c>
      <c r="E655" s="79">
        <v>36931</v>
      </c>
    </row>
    <row r="656" spans="3:5" ht="12.75">
      <c r="C656" s="6">
        <v>4140</v>
      </c>
      <c r="D656" t="s">
        <v>56</v>
      </c>
      <c r="E656" s="79">
        <v>15000</v>
      </c>
    </row>
    <row r="657" ht="12.75">
      <c r="D657" t="s">
        <v>57</v>
      </c>
    </row>
    <row r="658" spans="3:5" ht="12.75">
      <c r="C658" s="6">
        <v>4170</v>
      </c>
      <c r="D658" t="s">
        <v>253</v>
      </c>
      <c r="E658" s="79">
        <v>5000</v>
      </c>
    </row>
    <row r="659" spans="3:5" ht="12.75">
      <c r="C659" s="6">
        <v>4210</v>
      </c>
      <c r="D659" t="s">
        <v>58</v>
      </c>
      <c r="E659" s="79">
        <v>10000</v>
      </c>
    </row>
    <row r="660" spans="3:5" ht="12.75">
      <c r="C660" s="6">
        <v>4240</v>
      </c>
      <c r="D660" t="s">
        <v>444</v>
      </c>
      <c r="E660" s="79">
        <v>3000</v>
      </c>
    </row>
    <row r="661" spans="3:5" ht="12.75">
      <c r="C661" s="6">
        <v>4260</v>
      </c>
      <c r="D661" t="s">
        <v>59</v>
      </c>
      <c r="E661" s="79">
        <v>60000</v>
      </c>
    </row>
    <row r="662" spans="3:5" ht="12.75">
      <c r="C662" s="6">
        <v>4270</v>
      </c>
      <c r="D662" t="s">
        <v>60</v>
      </c>
      <c r="E662" s="79">
        <v>10000</v>
      </c>
    </row>
    <row r="663" spans="3:5" ht="12.75">
      <c r="C663" s="6">
        <v>4280</v>
      </c>
      <c r="D663" t="s">
        <v>275</v>
      </c>
      <c r="E663" s="79">
        <v>2000</v>
      </c>
    </row>
    <row r="664" spans="3:5" ht="12.75">
      <c r="C664" s="6">
        <v>4300</v>
      </c>
      <c r="D664" t="s">
        <v>61</v>
      </c>
      <c r="E664" s="79">
        <v>6000</v>
      </c>
    </row>
    <row r="665" spans="3:5" ht="12.75">
      <c r="C665" s="6">
        <v>4360</v>
      </c>
      <c r="D665" t="s">
        <v>350</v>
      </c>
      <c r="E665" s="79">
        <v>2850</v>
      </c>
    </row>
    <row r="666" spans="3:5" ht="12.75">
      <c r="C666" s="6">
        <v>4410</v>
      </c>
      <c r="D666" t="s">
        <v>62</v>
      </c>
      <c r="E666" s="79">
        <v>1000</v>
      </c>
    </row>
    <row r="667" spans="3:5" ht="12.75">
      <c r="C667" s="6">
        <v>4430</v>
      </c>
      <c r="D667" t="s">
        <v>63</v>
      </c>
      <c r="E667" s="79">
        <v>5000</v>
      </c>
    </row>
    <row r="668" spans="1:5" ht="12.75">
      <c r="A668" s="3"/>
      <c r="B668" s="3"/>
      <c r="C668" s="6">
        <v>4440</v>
      </c>
      <c r="D668" t="s">
        <v>64</v>
      </c>
      <c r="E668" s="90">
        <v>75276</v>
      </c>
    </row>
    <row r="669" spans="1:5" ht="12.75">
      <c r="A669" s="3"/>
      <c r="B669" s="3"/>
      <c r="C669" s="6">
        <v>4700</v>
      </c>
      <c r="D669" t="s">
        <v>284</v>
      </c>
      <c r="E669" s="90">
        <v>1000</v>
      </c>
    </row>
    <row r="670" spans="1:5" ht="12.75">
      <c r="A670" s="3"/>
      <c r="B670" s="3"/>
      <c r="D670" t="s">
        <v>285</v>
      </c>
      <c r="E670" s="90"/>
    </row>
    <row r="671" spans="1:5" ht="12.75">
      <c r="A671" s="3"/>
      <c r="B671" s="3"/>
      <c r="C671" s="6">
        <v>4710</v>
      </c>
      <c r="D671" t="s">
        <v>551</v>
      </c>
      <c r="E671" s="90">
        <v>8500</v>
      </c>
    </row>
    <row r="672" spans="1:7" s="59" customFormat="1" ht="12.75">
      <c r="A672" s="60"/>
      <c r="B672" s="60">
        <v>80146</v>
      </c>
      <c r="C672" s="60"/>
      <c r="D672" s="59" t="s">
        <v>187</v>
      </c>
      <c r="E672" s="97">
        <f>SUM(E673:E675)</f>
        <v>7415</v>
      </c>
      <c r="G672" s="97"/>
    </row>
    <row r="673" spans="1:5" ht="12.75">
      <c r="A673" s="7"/>
      <c r="B673" s="7"/>
      <c r="C673" s="6">
        <v>4210</v>
      </c>
      <c r="D673" t="s">
        <v>58</v>
      </c>
      <c r="E673" s="99">
        <v>1251</v>
      </c>
    </row>
    <row r="674" spans="3:5" ht="12.75">
      <c r="C674" s="6">
        <v>4410</v>
      </c>
      <c r="D674" t="s">
        <v>62</v>
      </c>
      <c r="E674" s="79">
        <v>500</v>
      </c>
    </row>
    <row r="675" spans="3:5" ht="12.75">
      <c r="C675" s="6">
        <v>4700</v>
      </c>
      <c r="D675" t="s">
        <v>284</v>
      </c>
      <c r="E675" s="79">
        <v>5664</v>
      </c>
    </row>
    <row r="676" ht="12.75">
      <c r="D676" t="s">
        <v>285</v>
      </c>
    </row>
    <row r="677" spans="1:7" s="59" customFormat="1" ht="15.75">
      <c r="A677" s="60"/>
      <c r="B677" s="138" t="s">
        <v>432</v>
      </c>
      <c r="C677" s="139"/>
      <c r="D677" s="131" t="s">
        <v>445</v>
      </c>
      <c r="E677" s="97">
        <f>SUM(E679:E683)</f>
        <v>6600</v>
      </c>
      <c r="G677" s="97"/>
    </row>
    <row r="678" spans="1:7" s="59" customFormat="1" ht="15.75">
      <c r="A678" s="60"/>
      <c r="B678" s="140"/>
      <c r="C678" s="139"/>
      <c r="D678" s="131" t="s">
        <v>538</v>
      </c>
      <c r="E678" s="97"/>
      <c r="G678" s="97"/>
    </row>
    <row r="679" spans="1:7" s="59" customFormat="1" ht="15.75">
      <c r="A679" s="60"/>
      <c r="B679" s="140"/>
      <c r="C679" s="139"/>
      <c r="D679" s="131" t="s">
        <v>447</v>
      </c>
      <c r="E679" s="97"/>
      <c r="G679" s="97"/>
    </row>
    <row r="680" spans="3:5" ht="12.75">
      <c r="C680" s="6">
        <v>4010</v>
      </c>
      <c r="D680" t="s">
        <v>52</v>
      </c>
      <c r="E680" s="79">
        <v>5300</v>
      </c>
    </row>
    <row r="681" spans="3:5" ht="12.75">
      <c r="C681" s="6">
        <v>4040</v>
      </c>
      <c r="D681" t="s">
        <v>53</v>
      </c>
      <c r="E681" s="79">
        <v>200</v>
      </c>
    </row>
    <row r="682" spans="3:5" ht="12.75">
      <c r="C682" s="6">
        <v>4110</v>
      </c>
      <c r="D682" t="s">
        <v>54</v>
      </c>
      <c r="E682" s="79">
        <v>950</v>
      </c>
    </row>
    <row r="683" spans="3:5" ht="12.75">
      <c r="C683" s="6">
        <v>4120</v>
      </c>
      <c r="D683" t="s">
        <v>570</v>
      </c>
      <c r="E683" s="79">
        <v>150</v>
      </c>
    </row>
    <row r="692" spans="1:5" ht="12.75">
      <c r="A692" s="3"/>
      <c r="B692" s="3"/>
      <c r="E692" s="90"/>
    </row>
    <row r="693" ht="12.75">
      <c r="E693" s="79" t="s">
        <v>256</v>
      </c>
    </row>
    <row r="694" spans="4:5" ht="12.75">
      <c r="D694" s="7" t="s">
        <v>548</v>
      </c>
      <c r="E694" s="79" t="s">
        <v>582</v>
      </c>
    </row>
    <row r="695" spans="4:5" ht="12.75">
      <c r="D695" s="6" t="s">
        <v>22</v>
      </c>
      <c r="E695" s="79" t="s">
        <v>194</v>
      </c>
    </row>
    <row r="696" ht="12.75">
      <c r="E696" s="79" t="s">
        <v>583</v>
      </c>
    </row>
    <row r="697" spans="1:5" ht="12.75">
      <c r="A697" s="1" t="s">
        <v>0</v>
      </c>
      <c r="B697" s="1" t="s">
        <v>7</v>
      </c>
      <c r="C697" s="1" t="s">
        <v>8</v>
      </c>
      <c r="D697" s="1" t="s">
        <v>9</v>
      </c>
      <c r="E697" s="82" t="s">
        <v>10</v>
      </c>
    </row>
    <row r="698" spans="1:7" s="5" customFormat="1" ht="12.75">
      <c r="A698" s="7">
        <v>801</v>
      </c>
      <c r="B698" s="7"/>
      <c r="C698" s="7"/>
      <c r="D698" s="5" t="s">
        <v>15</v>
      </c>
      <c r="E698" s="95">
        <f>SUM(E699+E719+E724)</f>
        <v>1841646</v>
      </c>
      <c r="G698" s="95"/>
    </row>
    <row r="699" spans="1:7" s="59" customFormat="1" ht="12.75">
      <c r="A699" s="60"/>
      <c r="B699" s="60">
        <v>80104</v>
      </c>
      <c r="C699" s="60"/>
      <c r="D699" s="59" t="s">
        <v>192</v>
      </c>
      <c r="E699" s="97">
        <f>SUM(E700:E718)</f>
        <v>1743575</v>
      </c>
      <c r="G699" s="97"/>
    </row>
    <row r="700" spans="3:5" ht="12.75">
      <c r="C700" s="6">
        <v>3020</v>
      </c>
      <c r="D700" t="s">
        <v>51</v>
      </c>
      <c r="E700" s="79">
        <v>10000</v>
      </c>
    </row>
    <row r="701" spans="3:5" ht="12.75">
      <c r="C701" s="6">
        <v>4010</v>
      </c>
      <c r="D701" t="s">
        <v>52</v>
      </c>
      <c r="E701" s="79">
        <v>1220000</v>
      </c>
    </row>
    <row r="702" spans="3:5" ht="12.75">
      <c r="C702" s="6">
        <v>4040</v>
      </c>
      <c r="D702" t="s">
        <v>53</v>
      </c>
      <c r="E702" s="79">
        <v>104359</v>
      </c>
    </row>
    <row r="703" spans="3:5" ht="12.75">
      <c r="C703" s="6">
        <v>4110</v>
      </c>
      <c r="D703" t="s">
        <v>54</v>
      </c>
      <c r="E703" s="79">
        <v>208620</v>
      </c>
    </row>
    <row r="704" spans="3:5" ht="12.75">
      <c r="C704" s="6">
        <v>4120</v>
      </c>
      <c r="D704" t="s">
        <v>570</v>
      </c>
      <c r="E704" s="79">
        <v>29890</v>
      </c>
    </row>
    <row r="705" spans="3:5" ht="12.75">
      <c r="C705" s="6">
        <v>4170</v>
      </c>
      <c r="D705" t="s">
        <v>253</v>
      </c>
      <c r="E705" s="79">
        <v>5000</v>
      </c>
    </row>
    <row r="706" spans="3:5" ht="12.75">
      <c r="C706" s="6">
        <v>4210</v>
      </c>
      <c r="D706" t="s">
        <v>58</v>
      </c>
      <c r="E706" s="79">
        <v>10000</v>
      </c>
    </row>
    <row r="707" spans="3:5" ht="12.75">
      <c r="C707" s="6">
        <v>4240</v>
      </c>
      <c r="D707" t="s">
        <v>444</v>
      </c>
      <c r="E707" s="79">
        <v>3000</v>
      </c>
    </row>
    <row r="708" spans="3:5" ht="12.75">
      <c r="C708" s="6">
        <v>4260</v>
      </c>
      <c r="D708" t="s">
        <v>59</v>
      </c>
      <c r="E708" s="79">
        <v>60000</v>
      </c>
    </row>
    <row r="709" spans="3:5" ht="12.75">
      <c r="C709" s="6">
        <v>4270</v>
      </c>
      <c r="D709" t="s">
        <v>60</v>
      </c>
      <c r="E709" s="79">
        <v>10000</v>
      </c>
    </row>
    <row r="710" spans="3:5" ht="12.75">
      <c r="C710" s="6">
        <v>4280</v>
      </c>
      <c r="D710" t="s">
        <v>275</v>
      </c>
      <c r="E710" s="79">
        <v>2000</v>
      </c>
    </row>
    <row r="711" spans="3:5" ht="12.75">
      <c r="C711" s="6">
        <v>4300</v>
      </c>
      <c r="D711" t="s">
        <v>61</v>
      </c>
      <c r="E711" s="79">
        <v>6000</v>
      </c>
    </row>
    <row r="712" spans="3:5" ht="12.75">
      <c r="C712" s="6">
        <v>4360</v>
      </c>
      <c r="D712" t="s">
        <v>350</v>
      </c>
      <c r="E712" s="79">
        <v>2850</v>
      </c>
    </row>
    <row r="713" spans="3:5" ht="12.75">
      <c r="C713" s="6">
        <v>4410</v>
      </c>
      <c r="D713" t="s">
        <v>62</v>
      </c>
      <c r="E713" s="79">
        <v>1000</v>
      </c>
    </row>
    <row r="714" spans="3:5" ht="12.75">
      <c r="C714" s="6">
        <v>4430</v>
      </c>
      <c r="D714" t="s">
        <v>63</v>
      </c>
      <c r="E714" s="79">
        <v>2500</v>
      </c>
    </row>
    <row r="715" spans="1:5" ht="12.75">
      <c r="A715" s="3"/>
      <c r="B715" s="3"/>
      <c r="C715" s="6">
        <v>4440</v>
      </c>
      <c r="D715" t="s">
        <v>64</v>
      </c>
      <c r="E715" s="90">
        <v>60351</v>
      </c>
    </row>
    <row r="716" spans="1:5" ht="12.75">
      <c r="A716" s="3"/>
      <c r="B716" s="3"/>
      <c r="C716" s="6">
        <v>4700</v>
      </c>
      <c r="D716" t="s">
        <v>284</v>
      </c>
      <c r="E716" s="90">
        <v>1000</v>
      </c>
    </row>
    <row r="717" spans="1:5" ht="12.75">
      <c r="A717" s="3"/>
      <c r="B717" s="3"/>
      <c r="D717" t="s">
        <v>285</v>
      </c>
      <c r="E717" s="90"/>
    </row>
    <row r="718" spans="1:5" ht="12.75">
      <c r="A718" s="3"/>
      <c r="B718" s="3"/>
      <c r="C718" s="6">
        <v>4710</v>
      </c>
      <c r="D718" t="s">
        <v>551</v>
      </c>
      <c r="E718" s="90">
        <v>7005</v>
      </c>
    </row>
    <row r="719" spans="1:7" s="59" customFormat="1" ht="12.75">
      <c r="A719" s="60"/>
      <c r="B719" s="60">
        <v>80146</v>
      </c>
      <c r="C719" s="60"/>
      <c r="D719" s="59" t="s">
        <v>187</v>
      </c>
      <c r="E719" s="97">
        <f>SUM(E720:E722)</f>
        <v>6690</v>
      </c>
      <c r="G719" s="97"/>
    </row>
    <row r="720" spans="1:5" ht="12.75">
      <c r="A720" s="7"/>
      <c r="B720" s="9"/>
      <c r="C720" s="6">
        <v>4210</v>
      </c>
      <c r="D720" t="s">
        <v>58</v>
      </c>
      <c r="E720" s="98">
        <v>1941</v>
      </c>
    </row>
    <row r="721" spans="3:5" ht="12.75">
      <c r="C721" s="6">
        <v>4410</v>
      </c>
      <c r="D721" t="s">
        <v>62</v>
      </c>
      <c r="E721" s="79">
        <v>500</v>
      </c>
    </row>
    <row r="722" spans="3:5" ht="12.75">
      <c r="C722" s="6">
        <v>4700</v>
      </c>
      <c r="D722" t="s">
        <v>284</v>
      </c>
      <c r="E722" s="79">
        <v>4249</v>
      </c>
    </row>
    <row r="723" ht="12.75">
      <c r="D723" t="s">
        <v>285</v>
      </c>
    </row>
    <row r="724" spans="1:7" s="59" customFormat="1" ht="15.75">
      <c r="A724" s="60"/>
      <c r="B724" s="138" t="s">
        <v>432</v>
      </c>
      <c r="C724" s="139"/>
      <c r="D724" s="131" t="s">
        <v>445</v>
      </c>
      <c r="E724" s="97">
        <f>SUM(E727:E732)</f>
        <v>91381</v>
      </c>
      <c r="G724" s="97"/>
    </row>
    <row r="725" spans="1:7" s="59" customFormat="1" ht="15.75">
      <c r="A725" s="60"/>
      <c r="B725" s="140"/>
      <c r="C725" s="139"/>
      <c r="D725" s="131" t="s">
        <v>538</v>
      </c>
      <c r="E725" s="97"/>
      <c r="G725" s="97"/>
    </row>
    <row r="726" spans="1:7" s="59" customFormat="1" ht="15.75">
      <c r="A726" s="60"/>
      <c r="B726" s="140"/>
      <c r="C726" s="139"/>
      <c r="D726" s="131" t="s">
        <v>447</v>
      </c>
      <c r="E726" s="97"/>
      <c r="G726" s="97"/>
    </row>
    <row r="727" spans="2:5" ht="15">
      <c r="B727" s="129"/>
      <c r="C727" s="6">
        <v>3020</v>
      </c>
      <c r="D727" t="s">
        <v>51</v>
      </c>
      <c r="E727" s="79">
        <v>225</v>
      </c>
    </row>
    <row r="728" spans="3:5" ht="12.75">
      <c r="C728" s="6">
        <v>4010</v>
      </c>
      <c r="D728" t="s">
        <v>52</v>
      </c>
      <c r="E728" s="79">
        <v>74942</v>
      </c>
    </row>
    <row r="729" spans="3:5" ht="12.75">
      <c r="C729" s="6">
        <v>4040</v>
      </c>
      <c r="D729" t="s">
        <v>53</v>
      </c>
      <c r="E729" s="79">
        <v>1041</v>
      </c>
    </row>
    <row r="730" spans="3:5" ht="12.75">
      <c r="C730" s="6">
        <v>4110</v>
      </c>
      <c r="D730" t="s">
        <v>54</v>
      </c>
      <c r="E730" s="79">
        <v>12994</v>
      </c>
    </row>
    <row r="731" spans="3:5" ht="12.75">
      <c r="C731" s="6">
        <v>4120</v>
      </c>
      <c r="D731" t="s">
        <v>570</v>
      </c>
      <c r="E731" s="79">
        <v>1837</v>
      </c>
    </row>
    <row r="732" spans="3:5" ht="12.75">
      <c r="C732" s="6">
        <v>4710</v>
      </c>
      <c r="D732" t="s">
        <v>551</v>
      </c>
      <c r="E732" s="79">
        <v>342</v>
      </c>
    </row>
    <row r="736" spans="1:5" ht="12.75">
      <c r="A736" s="3"/>
      <c r="B736" s="3"/>
      <c r="C736" s="3"/>
      <c r="D736" s="15"/>
      <c r="E736" s="81"/>
    </row>
    <row r="737" spans="1:5" ht="12.75">
      <c r="A737" s="21"/>
      <c r="B737" s="21"/>
      <c r="C737" s="21"/>
      <c r="D737" s="22"/>
      <c r="E737" s="120"/>
    </row>
    <row r="738" ht="12.75">
      <c r="E738" s="79" t="s">
        <v>25</v>
      </c>
    </row>
    <row r="739" spans="4:5" ht="12.75">
      <c r="D739" s="7" t="s">
        <v>547</v>
      </c>
      <c r="E739" s="79" t="s">
        <v>582</v>
      </c>
    </row>
    <row r="740" spans="4:5" ht="12.75">
      <c r="D740" s="6" t="s">
        <v>23</v>
      </c>
      <c r="E740" s="79" t="s">
        <v>194</v>
      </c>
    </row>
    <row r="741" ht="12.75">
      <c r="E741" s="79" t="s">
        <v>583</v>
      </c>
    </row>
    <row r="742" spans="1:5" ht="12.75">
      <c r="A742" s="1" t="s">
        <v>0</v>
      </c>
      <c r="B742" s="1" t="s">
        <v>7</v>
      </c>
      <c r="C742" s="1" t="s">
        <v>8</v>
      </c>
      <c r="D742" s="1" t="s">
        <v>9</v>
      </c>
      <c r="E742" s="82" t="s">
        <v>10</v>
      </c>
    </row>
    <row r="743" spans="1:7" s="5" customFormat="1" ht="12.75">
      <c r="A743" s="7">
        <v>801</v>
      </c>
      <c r="B743" s="7"/>
      <c r="C743" s="7"/>
      <c r="D743" s="5" t="s">
        <v>15</v>
      </c>
      <c r="E743" s="95">
        <f>E744+E764+E769</f>
        <v>2342031</v>
      </c>
      <c r="G743" s="95"/>
    </row>
    <row r="744" spans="1:7" s="59" customFormat="1" ht="12.75">
      <c r="A744" s="60"/>
      <c r="B744" s="60">
        <v>80104</v>
      </c>
      <c r="C744" s="60"/>
      <c r="D744" s="59" t="s">
        <v>192</v>
      </c>
      <c r="E744" s="97">
        <f>SUM(E745:E763)</f>
        <v>2201981</v>
      </c>
      <c r="G744" s="97"/>
    </row>
    <row r="745" spans="3:5" ht="12.75">
      <c r="C745" s="6">
        <v>3020</v>
      </c>
      <c r="D745" t="s">
        <v>51</v>
      </c>
      <c r="E745" s="79">
        <v>11000</v>
      </c>
    </row>
    <row r="746" spans="3:5" ht="12.75">
      <c r="C746" s="6">
        <v>4010</v>
      </c>
      <c r="D746" t="s">
        <v>52</v>
      </c>
      <c r="E746" s="79">
        <v>1577386</v>
      </c>
    </row>
    <row r="747" spans="3:5" ht="12.75">
      <c r="C747" s="6">
        <v>4040</v>
      </c>
      <c r="D747" t="s">
        <v>53</v>
      </c>
      <c r="E747" s="79">
        <v>120000</v>
      </c>
    </row>
    <row r="748" spans="3:5" ht="12.75">
      <c r="C748" s="6">
        <v>4110</v>
      </c>
      <c r="D748" t="s">
        <v>54</v>
      </c>
      <c r="E748" s="79">
        <v>269733</v>
      </c>
    </row>
    <row r="749" spans="3:5" ht="12.75">
      <c r="C749" s="6">
        <v>4120</v>
      </c>
      <c r="D749" t="s">
        <v>570</v>
      </c>
      <c r="E749" s="79">
        <v>38646</v>
      </c>
    </row>
    <row r="750" spans="3:5" ht="12.75">
      <c r="C750" s="6">
        <v>4170</v>
      </c>
      <c r="D750" t="s">
        <v>253</v>
      </c>
      <c r="E750" s="79">
        <v>5000</v>
      </c>
    </row>
    <row r="751" spans="3:5" ht="12.75">
      <c r="C751" s="6">
        <v>4210</v>
      </c>
      <c r="D751" t="s">
        <v>58</v>
      </c>
      <c r="E751" s="79">
        <v>10000</v>
      </c>
    </row>
    <row r="752" spans="3:5" ht="12.75">
      <c r="C752" s="6">
        <v>4240</v>
      </c>
      <c r="D752" t="s">
        <v>444</v>
      </c>
      <c r="E752" s="79">
        <v>3000</v>
      </c>
    </row>
    <row r="753" spans="3:5" ht="12.75">
      <c r="C753" s="6">
        <v>4260</v>
      </c>
      <c r="D753" t="s">
        <v>59</v>
      </c>
      <c r="E753" s="79">
        <v>60000</v>
      </c>
    </row>
    <row r="754" spans="3:5" ht="12.75">
      <c r="C754" s="6">
        <v>4270</v>
      </c>
      <c r="D754" t="s">
        <v>60</v>
      </c>
      <c r="E754" s="79">
        <v>10000</v>
      </c>
    </row>
    <row r="755" spans="3:5" ht="12.75">
      <c r="C755" s="6">
        <v>4280</v>
      </c>
      <c r="D755" t="s">
        <v>275</v>
      </c>
      <c r="E755" s="79">
        <v>2000</v>
      </c>
    </row>
    <row r="756" spans="3:5" ht="12.75">
      <c r="C756" s="6">
        <v>4300</v>
      </c>
      <c r="D756" t="s">
        <v>61</v>
      </c>
      <c r="E756" s="79">
        <v>6000</v>
      </c>
    </row>
    <row r="757" spans="3:5" ht="12.75">
      <c r="C757" s="6">
        <v>4360</v>
      </c>
      <c r="D757" t="s">
        <v>350</v>
      </c>
      <c r="E757" s="79">
        <v>2850</v>
      </c>
    </row>
    <row r="758" spans="3:5" ht="12.75">
      <c r="C758" s="6">
        <v>4410</v>
      </c>
      <c r="D758" t="s">
        <v>62</v>
      </c>
      <c r="E758" s="79">
        <v>1000</v>
      </c>
    </row>
    <row r="759" spans="3:5" ht="12.75">
      <c r="C759" s="6">
        <v>4430</v>
      </c>
      <c r="D759" t="s">
        <v>63</v>
      </c>
      <c r="E759" s="79">
        <v>4000</v>
      </c>
    </row>
    <row r="760" spans="1:5" ht="12.75">
      <c r="A760" s="3"/>
      <c r="B760" s="3"/>
      <c r="C760" s="6">
        <v>4440</v>
      </c>
      <c r="D760" t="s">
        <v>64</v>
      </c>
      <c r="E760" s="90">
        <v>71366</v>
      </c>
    </row>
    <row r="761" spans="1:5" ht="12.75">
      <c r="A761" s="3"/>
      <c r="B761" s="3"/>
      <c r="C761" s="6">
        <v>4700</v>
      </c>
      <c r="D761" t="s">
        <v>284</v>
      </c>
      <c r="E761" s="90">
        <v>1000</v>
      </c>
    </row>
    <row r="762" spans="1:5" ht="12.75">
      <c r="A762" s="3"/>
      <c r="B762" s="3"/>
      <c r="D762" t="s">
        <v>285</v>
      </c>
      <c r="E762" s="90"/>
    </row>
    <row r="763" spans="1:5" ht="12.75">
      <c r="A763" s="3"/>
      <c r="B763" s="3"/>
      <c r="C763" s="6">
        <v>4710</v>
      </c>
      <c r="D763" t="s">
        <v>551</v>
      </c>
      <c r="E763" s="90">
        <v>9000</v>
      </c>
    </row>
    <row r="764" spans="1:7" s="59" customFormat="1" ht="12.75">
      <c r="A764" s="60"/>
      <c r="B764" s="60">
        <v>80146</v>
      </c>
      <c r="C764" s="60"/>
      <c r="D764" s="59" t="s">
        <v>187</v>
      </c>
      <c r="E764" s="97">
        <f>SUM(E765:E767)</f>
        <v>7690</v>
      </c>
      <c r="G764" s="97"/>
    </row>
    <row r="765" spans="1:5" ht="12.75">
      <c r="A765" s="7"/>
      <c r="B765" s="7"/>
      <c r="C765" s="6">
        <v>4210</v>
      </c>
      <c r="D765" t="s">
        <v>58</v>
      </c>
      <c r="E765" s="119">
        <v>1441</v>
      </c>
    </row>
    <row r="766" spans="1:5" ht="12.75">
      <c r="A766" s="7"/>
      <c r="B766" s="7"/>
      <c r="C766" s="6">
        <v>4300</v>
      </c>
      <c r="D766" t="s">
        <v>61</v>
      </c>
      <c r="E766" s="119">
        <v>1000</v>
      </c>
    </row>
    <row r="767" spans="3:5" ht="12.75">
      <c r="C767" s="6">
        <v>4700</v>
      </c>
      <c r="D767" t="s">
        <v>284</v>
      </c>
      <c r="E767" s="79">
        <v>5249</v>
      </c>
    </row>
    <row r="768" ht="12.75">
      <c r="D768" t="s">
        <v>285</v>
      </c>
    </row>
    <row r="769" spans="1:7" s="59" customFormat="1" ht="15.75">
      <c r="A769" s="60"/>
      <c r="B769" s="138" t="s">
        <v>432</v>
      </c>
      <c r="C769" s="139"/>
      <c r="D769" s="131" t="s">
        <v>445</v>
      </c>
      <c r="E769" s="97">
        <f>SUM(E772:E779)</f>
        <v>132360</v>
      </c>
      <c r="G769" s="97">
        <f>E769+E824+E923+E724+E677</f>
        <v>551441</v>
      </c>
    </row>
    <row r="770" spans="1:7" s="59" customFormat="1" ht="15.75">
      <c r="A770" s="60"/>
      <c r="B770" s="140"/>
      <c r="C770" s="139"/>
      <c r="D770" s="131" t="s">
        <v>538</v>
      </c>
      <c r="E770" s="97"/>
      <c r="G770" s="97"/>
    </row>
    <row r="771" spans="1:7" s="59" customFormat="1" ht="15.75">
      <c r="A771" s="60"/>
      <c r="B771" s="140"/>
      <c r="C771" s="139"/>
      <c r="D771" s="131" t="s">
        <v>447</v>
      </c>
      <c r="E771" s="97"/>
      <c r="G771" s="97"/>
    </row>
    <row r="772" spans="2:5" ht="15">
      <c r="B772" s="129"/>
      <c r="C772" s="6">
        <v>3020</v>
      </c>
      <c r="D772" t="s">
        <v>51</v>
      </c>
      <c r="E772" s="119">
        <v>260</v>
      </c>
    </row>
    <row r="773" spans="2:5" ht="15">
      <c r="B773" s="129"/>
      <c r="C773" s="130">
        <v>4010</v>
      </c>
      <c r="D773" s="128" t="s">
        <v>52</v>
      </c>
      <c r="E773" s="119">
        <v>94770</v>
      </c>
    </row>
    <row r="774" spans="2:5" ht="15">
      <c r="B774" s="129"/>
      <c r="C774" s="6">
        <v>4040</v>
      </c>
      <c r="D774" t="s">
        <v>53</v>
      </c>
      <c r="E774" s="119">
        <v>7600</v>
      </c>
    </row>
    <row r="775" spans="2:5" ht="15">
      <c r="B775" s="129"/>
      <c r="C775" s="130">
        <v>4110</v>
      </c>
      <c r="D775" s="128" t="s">
        <v>54</v>
      </c>
      <c r="E775" s="119">
        <v>17500</v>
      </c>
    </row>
    <row r="776" spans="2:5" ht="15">
      <c r="B776" s="129"/>
      <c r="C776" s="130">
        <v>4120</v>
      </c>
      <c r="D776" t="s">
        <v>570</v>
      </c>
      <c r="E776" s="119">
        <v>2500</v>
      </c>
    </row>
    <row r="777" spans="3:5" ht="12.75">
      <c r="C777" s="6">
        <v>4240</v>
      </c>
      <c r="D777" t="s">
        <v>444</v>
      </c>
      <c r="E777" s="79">
        <v>5000</v>
      </c>
    </row>
    <row r="778" spans="3:5" ht="12.75">
      <c r="C778" s="6">
        <v>4440</v>
      </c>
      <c r="D778" t="s">
        <v>64</v>
      </c>
      <c r="E778" s="79">
        <v>3330</v>
      </c>
    </row>
    <row r="779" spans="3:5" ht="12.75">
      <c r="C779" s="6">
        <v>4710</v>
      </c>
      <c r="D779" t="s">
        <v>551</v>
      </c>
      <c r="E779" s="79">
        <v>1400</v>
      </c>
    </row>
    <row r="793" ht="12.75">
      <c r="E793" s="79" t="s">
        <v>27</v>
      </c>
    </row>
    <row r="794" spans="4:5" ht="12.75">
      <c r="D794" s="7" t="s">
        <v>547</v>
      </c>
      <c r="E794" s="79" t="s">
        <v>582</v>
      </c>
    </row>
    <row r="795" spans="4:5" ht="12.75">
      <c r="D795" s="6" t="s">
        <v>26</v>
      </c>
      <c r="E795" s="79" t="s">
        <v>194</v>
      </c>
    </row>
    <row r="796" ht="12.75">
      <c r="E796" s="79" t="s">
        <v>583</v>
      </c>
    </row>
    <row r="797" spans="1:5" ht="12.75">
      <c r="A797" s="1" t="s">
        <v>0</v>
      </c>
      <c r="B797" s="1" t="s">
        <v>7</v>
      </c>
      <c r="C797" s="1" t="s">
        <v>8</v>
      </c>
      <c r="D797" s="1" t="s">
        <v>9</v>
      </c>
      <c r="E797" s="82" t="s">
        <v>10</v>
      </c>
    </row>
    <row r="798" spans="1:7" s="5" customFormat="1" ht="12.75">
      <c r="A798" s="7">
        <v>801</v>
      </c>
      <c r="B798" s="7"/>
      <c r="C798" s="7"/>
      <c r="D798" s="5" t="s">
        <v>15</v>
      </c>
      <c r="E798" s="95">
        <f>E799+E819+E824</f>
        <v>2023271</v>
      </c>
      <c r="G798" s="95"/>
    </row>
    <row r="799" spans="1:7" s="59" customFormat="1" ht="12.75">
      <c r="A799" s="60"/>
      <c r="B799" s="60">
        <v>80104</v>
      </c>
      <c r="C799" s="60"/>
      <c r="D799" s="59" t="s">
        <v>192</v>
      </c>
      <c r="E799" s="97">
        <f>SUM(E800:E818)</f>
        <v>1816830</v>
      </c>
      <c r="G799" s="97"/>
    </row>
    <row r="800" spans="3:5" ht="12.75">
      <c r="C800" s="6">
        <v>3020</v>
      </c>
      <c r="D800" t="s">
        <v>51</v>
      </c>
      <c r="E800" s="79">
        <v>11000</v>
      </c>
    </row>
    <row r="801" spans="3:5" ht="12.75">
      <c r="C801" s="6">
        <v>4010</v>
      </c>
      <c r="D801" t="s">
        <v>52</v>
      </c>
      <c r="E801" s="79">
        <v>1270000</v>
      </c>
    </row>
    <row r="802" spans="3:5" ht="12.75">
      <c r="C802" s="6">
        <v>4040</v>
      </c>
      <c r="D802" t="s">
        <v>53</v>
      </c>
      <c r="E802" s="79">
        <v>104500</v>
      </c>
    </row>
    <row r="803" spans="3:5" ht="12.75">
      <c r="C803" s="6">
        <v>4110</v>
      </c>
      <c r="D803" t="s">
        <v>54</v>
      </c>
      <c r="E803" s="79">
        <v>217170</v>
      </c>
    </row>
    <row r="804" spans="3:5" ht="12.75">
      <c r="C804" s="6">
        <v>4120</v>
      </c>
      <c r="D804" t="s">
        <v>570</v>
      </c>
      <c r="E804" s="79">
        <v>31115</v>
      </c>
    </row>
    <row r="805" spans="3:5" ht="12.75">
      <c r="C805" s="6">
        <v>4170</v>
      </c>
      <c r="D805" t="s">
        <v>253</v>
      </c>
      <c r="E805" s="79">
        <v>5000</v>
      </c>
    </row>
    <row r="806" spans="3:5" ht="12.75">
      <c r="C806" s="6">
        <v>4210</v>
      </c>
      <c r="D806" t="s">
        <v>58</v>
      </c>
      <c r="E806" s="79">
        <v>10000</v>
      </c>
    </row>
    <row r="807" spans="3:5" ht="12.75">
      <c r="C807" s="6">
        <v>4240</v>
      </c>
      <c r="D807" t="s">
        <v>444</v>
      </c>
      <c r="E807" s="79">
        <v>3000</v>
      </c>
    </row>
    <row r="808" spans="3:5" ht="12.75">
      <c r="C808" s="6">
        <v>4260</v>
      </c>
      <c r="D808" t="s">
        <v>59</v>
      </c>
      <c r="E808" s="79">
        <v>60000</v>
      </c>
    </row>
    <row r="809" spans="3:5" ht="12.75">
      <c r="C809" s="6">
        <v>4270</v>
      </c>
      <c r="D809" t="s">
        <v>60</v>
      </c>
      <c r="E809" s="79">
        <v>10000</v>
      </c>
    </row>
    <row r="810" spans="3:5" ht="12.75">
      <c r="C810" s="6">
        <v>4280</v>
      </c>
      <c r="D810" t="s">
        <v>275</v>
      </c>
      <c r="E810" s="79">
        <v>2000</v>
      </c>
    </row>
    <row r="811" spans="3:5" ht="12.75">
      <c r="C811" s="6">
        <v>4300</v>
      </c>
      <c r="D811" t="s">
        <v>61</v>
      </c>
      <c r="E811" s="79">
        <v>6000</v>
      </c>
    </row>
    <row r="812" spans="3:5" ht="12.75">
      <c r="C812" s="6">
        <v>4360</v>
      </c>
      <c r="D812" t="s">
        <v>350</v>
      </c>
      <c r="E812" s="79">
        <v>2850</v>
      </c>
    </row>
    <row r="813" spans="3:5" ht="12.75">
      <c r="C813" s="6">
        <v>4410</v>
      </c>
      <c r="D813" t="s">
        <v>62</v>
      </c>
      <c r="E813" s="79">
        <v>1000</v>
      </c>
    </row>
    <row r="814" spans="3:5" ht="12.75">
      <c r="C814" s="6">
        <v>4430</v>
      </c>
      <c r="D814" t="s">
        <v>63</v>
      </c>
      <c r="E814" s="79">
        <v>5000</v>
      </c>
    </row>
    <row r="815" spans="1:5" ht="12.75">
      <c r="A815" s="3"/>
      <c r="B815" s="3"/>
      <c r="C815" s="6">
        <v>4440</v>
      </c>
      <c r="D815" t="s">
        <v>64</v>
      </c>
      <c r="E815" s="90">
        <v>69195</v>
      </c>
    </row>
    <row r="816" spans="1:5" ht="12.75">
      <c r="A816" s="3"/>
      <c r="B816" s="3"/>
      <c r="C816" s="6">
        <v>4700</v>
      </c>
      <c r="D816" t="s">
        <v>284</v>
      </c>
      <c r="E816" s="90">
        <v>1000</v>
      </c>
    </row>
    <row r="817" spans="1:5" ht="12.75">
      <c r="A817" s="3"/>
      <c r="B817" s="3"/>
      <c r="D817" t="s">
        <v>285</v>
      </c>
      <c r="E817" s="90"/>
    </row>
    <row r="818" spans="1:5" ht="12.75">
      <c r="A818" s="3"/>
      <c r="B818" s="3"/>
      <c r="C818" s="6">
        <v>4710</v>
      </c>
      <c r="D818" t="s">
        <v>551</v>
      </c>
      <c r="E818" s="90">
        <v>8000</v>
      </c>
    </row>
    <row r="819" spans="1:11" s="59" customFormat="1" ht="12.75">
      <c r="A819" s="60"/>
      <c r="B819" s="60">
        <v>80146</v>
      </c>
      <c r="C819" s="60"/>
      <c r="D819" s="59" t="s">
        <v>187</v>
      </c>
      <c r="E819" s="97">
        <f>SUM(E820:E823)</f>
        <v>7120</v>
      </c>
      <c r="G819" s="141"/>
      <c r="H819" s="60"/>
      <c r="I819" s="60"/>
      <c r="K819" s="142"/>
    </row>
    <row r="820" spans="1:11" ht="12.75">
      <c r="A820" s="7"/>
      <c r="B820" s="7"/>
      <c r="C820" s="6">
        <v>4210</v>
      </c>
      <c r="D820" t="s">
        <v>58</v>
      </c>
      <c r="E820" s="99">
        <v>1801</v>
      </c>
      <c r="G820" s="96"/>
      <c r="H820" s="6"/>
      <c r="I820" s="6"/>
      <c r="K820" s="4"/>
    </row>
    <row r="821" spans="1:11" ht="12.75">
      <c r="A821" s="7"/>
      <c r="B821" s="7"/>
      <c r="C821" s="6">
        <v>4300</v>
      </c>
      <c r="D821" t="s">
        <v>61</v>
      </c>
      <c r="E821" s="99">
        <v>1000</v>
      </c>
      <c r="G821" s="96"/>
      <c r="H821" s="6"/>
      <c r="I821" s="6"/>
      <c r="K821" s="4"/>
    </row>
    <row r="822" spans="3:11" ht="12.75">
      <c r="C822" s="6">
        <v>4700</v>
      </c>
      <c r="D822" t="s">
        <v>284</v>
      </c>
      <c r="E822" s="79">
        <v>4319</v>
      </c>
      <c r="G822" s="96"/>
      <c r="H822" s="6"/>
      <c r="I822" s="6"/>
      <c r="K822" s="4"/>
    </row>
    <row r="823" spans="4:11" ht="12.75">
      <c r="D823" t="s">
        <v>285</v>
      </c>
      <c r="G823" s="96"/>
      <c r="H823" s="6"/>
      <c r="I823" s="6"/>
      <c r="K823" s="4"/>
    </row>
    <row r="824" spans="1:11" s="59" customFormat="1" ht="15.75">
      <c r="A824" s="60"/>
      <c r="B824" s="138" t="s">
        <v>432</v>
      </c>
      <c r="C824" s="139"/>
      <c r="D824" s="131" t="s">
        <v>445</v>
      </c>
      <c r="E824" s="97">
        <f>SUM(E827:E833)</f>
        <v>199321</v>
      </c>
      <c r="G824" s="141"/>
      <c r="H824" s="60"/>
      <c r="I824" s="60"/>
      <c r="K824" s="142"/>
    </row>
    <row r="825" spans="1:11" s="59" customFormat="1" ht="15.75">
      <c r="A825" s="60"/>
      <c r="B825" s="140"/>
      <c r="C825" s="139"/>
      <c r="D825" s="131" t="s">
        <v>446</v>
      </c>
      <c r="E825" s="97"/>
      <c r="G825" s="141"/>
      <c r="H825" s="60"/>
      <c r="I825" s="60"/>
      <c r="K825" s="142"/>
    </row>
    <row r="826" spans="1:11" s="59" customFormat="1" ht="15.75">
      <c r="A826" s="60"/>
      <c r="B826" s="140"/>
      <c r="C826" s="139"/>
      <c r="D826" s="131" t="s">
        <v>447</v>
      </c>
      <c r="E826" s="97"/>
      <c r="G826" s="141"/>
      <c r="H826" s="60"/>
      <c r="I826" s="60"/>
      <c r="K826" s="142"/>
    </row>
    <row r="827" spans="2:11" ht="15">
      <c r="B827" s="129"/>
      <c r="C827" s="6">
        <v>3020</v>
      </c>
      <c r="D827" t="s">
        <v>51</v>
      </c>
      <c r="E827" s="119">
        <v>500</v>
      </c>
      <c r="G827" s="96"/>
      <c r="H827" s="6"/>
      <c r="I827" s="6"/>
      <c r="K827" s="4"/>
    </row>
    <row r="828" spans="2:11" ht="15">
      <c r="B828" s="129"/>
      <c r="C828" s="130">
        <v>4010</v>
      </c>
      <c r="D828" s="128" t="s">
        <v>52</v>
      </c>
      <c r="E828" s="119">
        <v>151977</v>
      </c>
      <c r="G828" s="96"/>
      <c r="H828" s="6"/>
      <c r="I828" s="6"/>
      <c r="K828" s="4"/>
    </row>
    <row r="829" spans="2:11" ht="15">
      <c r="B829" s="129"/>
      <c r="C829" s="6">
        <v>4040</v>
      </c>
      <c r="D829" t="s">
        <v>53</v>
      </c>
      <c r="E829" s="119">
        <v>12000</v>
      </c>
      <c r="G829" s="96"/>
      <c r="H829" s="6"/>
      <c r="I829" s="6"/>
      <c r="K829" s="4"/>
    </row>
    <row r="830" spans="2:11" ht="15">
      <c r="B830" s="129"/>
      <c r="C830" s="130">
        <v>4110</v>
      </c>
      <c r="D830" s="128" t="s">
        <v>54</v>
      </c>
      <c r="E830" s="119">
        <v>24200</v>
      </c>
      <c r="G830" s="96"/>
      <c r="H830" s="6"/>
      <c r="I830" s="6"/>
      <c r="K830" s="4"/>
    </row>
    <row r="831" spans="2:11" ht="15">
      <c r="B831" s="129"/>
      <c r="C831" s="130">
        <v>4120</v>
      </c>
      <c r="D831" t="s">
        <v>570</v>
      </c>
      <c r="E831" s="119">
        <v>3500</v>
      </c>
      <c r="G831" s="96"/>
      <c r="H831" s="6"/>
      <c r="I831" s="6"/>
      <c r="K831" s="4"/>
    </row>
    <row r="832" spans="3:11" ht="12.75">
      <c r="C832" s="6">
        <v>4440</v>
      </c>
      <c r="D832" t="s">
        <v>64</v>
      </c>
      <c r="E832" s="79">
        <v>6444</v>
      </c>
      <c r="G832" s="96"/>
      <c r="H832" s="6"/>
      <c r="I832" s="6"/>
      <c r="K832" s="4"/>
    </row>
    <row r="833" spans="3:11" ht="12.75">
      <c r="C833" s="6">
        <v>4710</v>
      </c>
      <c r="D833" t="s">
        <v>551</v>
      </c>
      <c r="E833" s="79">
        <v>700</v>
      </c>
      <c r="G833" s="96"/>
      <c r="H833" s="6"/>
      <c r="I833" s="6"/>
      <c r="K833" s="4"/>
    </row>
    <row r="834" spans="7:11" ht="12.75">
      <c r="G834" s="96"/>
      <c r="H834" s="6"/>
      <c r="I834" s="6"/>
      <c r="K834" s="4"/>
    </row>
    <row r="835" spans="7:11" ht="12.75">
      <c r="G835" s="96"/>
      <c r="H835" s="6"/>
      <c r="I835" s="6"/>
      <c r="K835" s="4"/>
    </row>
    <row r="836" spans="7:11" ht="12.75">
      <c r="G836" s="96"/>
      <c r="H836" s="6"/>
      <c r="I836" s="6"/>
      <c r="K836" s="4"/>
    </row>
    <row r="837" spans="7:11" ht="12.75">
      <c r="G837" s="96"/>
      <c r="H837" s="6"/>
      <c r="I837" s="6"/>
      <c r="K837" s="4"/>
    </row>
    <row r="838" spans="7:11" ht="12.75">
      <c r="G838" s="96"/>
      <c r="H838" s="6"/>
      <c r="I838" s="6"/>
      <c r="K838" s="4"/>
    </row>
    <row r="839" spans="7:11" ht="12.75">
      <c r="G839" s="96"/>
      <c r="H839" s="6"/>
      <c r="I839" s="6"/>
      <c r="K839" s="4"/>
    </row>
    <row r="840" spans="7:11" ht="14.25" customHeight="1">
      <c r="G840" s="96"/>
      <c r="H840" s="6"/>
      <c r="I840" s="6"/>
      <c r="K840" s="4"/>
    </row>
    <row r="841" spans="7:11" ht="12.75">
      <c r="G841" s="96"/>
      <c r="H841" s="6"/>
      <c r="I841" s="6"/>
      <c r="K841" s="4"/>
    </row>
    <row r="842" spans="7:11" ht="12.75">
      <c r="G842" s="96"/>
      <c r="H842" s="6"/>
      <c r="I842" s="6"/>
      <c r="K842" s="4"/>
    </row>
    <row r="843" spans="7:11" ht="12.75">
      <c r="G843" s="96"/>
      <c r="H843" s="6"/>
      <c r="I843" s="6"/>
      <c r="K843" s="4"/>
    </row>
    <row r="844" spans="7:11" ht="12.75">
      <c r="G844" s="96"/>
      <c r="H844" s="6"/>
      <c r="I844" s="6"/>
      <c r="K844" s="4"/>
    </row>
    <row r="845" spans="1:11" ht="12.75">
      <c r="A845" s="3"/>
      <c r="B845" s="3"/>
      <c r="E845" s="81"/>
      <c r="G845" s="96"/>
      <c r="H845" s="6"/>
      <c r="I845" s="6"/>
      <c r="K845" s="4"/>
    </row>
    <row r="846" spans="1:11" ht="12.75">
      <c r="A846" s="21"/>
      <c r="B846" s="21"/>
      <c r="C846" s="21"/>
      <c r="D846" s="22"/>
      <c r="E846" s="120"/>
      <c r="G846" s="96"/>
      <c r="H846" s="6"/>
      <c r="I846" s="6"/>
      <c r="K846" s="4"/>
    </row>
    <row r="847" spans="5:11" ht="12.75">
      <c r="E847" s="79" t="s">
        <v>17</v>
      </c>
      <c r="G847" s="96"/>
      <c r="H847" s="6"/>
      <c r="I847" s="6"/>
      <c r="K847" s="4"/>
    </row>
    <row r="848" spans="4:11" ht="12.75">
      <c r="D848" s="7" t="s">
        <v>547</v>
      </c>
      <c r="E848" s="79" t="s">
        <v>582</v>
      </c>
      <c r="G848" s="96"/>
      <c r="H848" s="6"/>
      <c r="I848" s="6"/>
      <c r="K848" s="4"/>
    </row>
    <row r="849" spans="4:11" ht="12.75">
      <c r="D849" s="6" t="s">
        <v>24</v>
      </c>
      <c r="E849" s="79" t="s">
        <v>194</v>
      </c>
      <c r="G849" s="96"/>
      <c r="H849" s="6"/>
      <c r="I849" s="6"/>
      <c r="K849" s="4"/>
    </row>
    <row r="850" spans="5:11" ht="12.75">
      <c r="E850" s="79" t="s">
        <v>583</v>
      </c>
      <c r="G850" s="96"/>
      <c r="H850" s="6"/>
      <c r="I850" s="6"/>
      <c r="K850" s="4"/>
    </row>
    <row r="851" spans="1:11" ht="12.75">
      <c r="A851" s="1" t="s">
        <v>0</v>
      </c>
      <c r="B851" s="1" t="s">
        <v>7</v>
      </c>
      <c r="C851" s="1" t="s">
        <v>8</v>
      </c>
      <c r="D851" s="1" t="s">
        <v>9</v>
      </c>
      <c r="E851" s="82" t="s">
        <v>10</v>
      </c>
      <c r="G851" s="96"/>
      <c r="H851" s="6"/>
      <c r="I851" s="6"/>
      <c r="K851" s="4"/>
    </row>
    <row r="852" spans="1:11" s="5" customFormat="1" ht="12.75">
      <c r="A852" s="7">
        <v>801</v>
      </c>
      <c r="B852" s="7"/>
      <c r="C852" s="7"/>
      <c r="D852" s="5" t="s">
        <v>15</v>
      </c>
      <c r="E852" s="95">
        <f>E853+E875</f>
        <v>2226728</v>
      </c>
      <c r="G852" s="100"/>
      <c r="H852" s="7"/>
      <c r="I852" s="7"/>
      <c r="K852" s="8"/>
    </row>
    <row r="853" spans="1:11" s="59" customFormat="1" ht="12.75">
      <c r="A853" s="60"/>
      <c r="B853" s="60">
        <v>80104</v>
      </c>
      <c r="C853" s="60"/>
      <c r="D853" s="59" t="s">
        <v>192</v>
      </c>
      <c r="E853" s="97">
        <f>SUM(E854:E874)</f>
        <v>2219278</v>
      </c>
      <c r="G853" s="141"/>
      <c r="H853" s="60"/>
      <c r="I853" s="60"/>
      <c r="K853" s="142"/>
    </row>
    <row r="854" spans="3:11" ht="12.75">
      <c r="C854" s="6">
        <v>3020</v>
      </c>
      <c r="D854" t="s">
        <v>51</v>
      </c>
      <c r="E854" s="79">
        <v>12000</v>
      </c>
      <c r="G854" s="96"/>
      <c r="H854" s="6"/>
      <c r="I854" s="6"/>
      <c r="K854" s="4"/>
    </row>
    <row r="855" spans="3:11" ht="12.75">
      <c r="C855" s="6">
        <v>4010</v>
      </c>
      <c r="D855" t="s">
        <v>52</v>
      </c>
      <c r="E855" s="79">
        <v>1562386</v>
      </c>
      <c r="G855" s="96"/>
      <c r="H855" s="6"/>
      <c r="I855" s="6"/>
      <c r="K855" s="4"/>
    </row>
    <row r="856" spans="3:11" ht="12.75">
      <c r="C856" s="6">
        <v>4040</v>
      </c>
      <c r="D856" t="s">
        <v>53</v>
      </c>
      <c r="E856" s="79">
        <v>130000</v>
      </c>
      <c r="G856" s="96"/>
      <c r="H856" s="6"/>
      <c r="I856" s="6"/>
      <c r="K856" s="4"/>
    </row>
    <row r="857" spans="3:11" ht="12.75">
      <c r="C857" s="6">
        <v>4110</v>
      </c>
      <c r="D857" t="s">
        <v>54</v>
      </c>
      <c r="E857" s="79">
        <v>267168</v>
      </c>
      <c r="G857" s="96"/>
      <c r="H857" s="6"/>
      <c r="I857" s="6"/>
      <c r="K857" s="4"/>
    </row>
    <row r="858" spans="3:11" ht="12.75">
      <c r="C858" s="6">
        <v>4120</v>
      </c>
      <c r="D858" t="s">
        <v>570</v>
      </c>
      <c r="E858" s="79">
        <v>38279</v>
      </c>
      <c r="G858" s="96"/>
      <c r="H858" s="6"/>
      <c r="I858" s="6"/>
      <c r="K858" s="4"/>
    </row>
    <row r="859" spans="3:11" ht="12.75">
      <c r="C859" s="6">
        <v>4170</v>
      </c>
      <c r="D859" t="s">
        <v>253</v>
      </c>
      <c r="E859" s="79">
        <v>5000</v>
      </c>
      <c r="G859" s="96"/>
      <c r="H859" s="6"/>
      <c r="I859" s="6"/>
      <c r="K859" s="4"/>
    </row>
    <row r="860" spans="3:11" ht="12.75">
      <c r="C860" s="6">
        <v>4210</v>
      </c>
      <c r="D860" t="s">
        <v>58</v>
      </c>
      <c r="E860" s="79">
        <v>10000</v>
      </c>
      <c r="G860" s="96"/>
      <c r="H860" s="6"/>
      <c r="I860" s="6"/>
      <c r="K860" s="4"/>
    </row>
    <row r="861" spans="3:11" ht="12.75">
      <c r="C861" s="6">
        <v>4240</v>
      </c>
      <c r="D861" t="s">
        <v>444</v>
      </c>
      <c r="E861" s="79">
        <v>3000</v>
      </c>
      <c r="G861" s="96"/>
      <c r="H861" s="6"/>
      <c r="I861" s="6"/>
      <c r="K861" s="4"/>
    </row>
    <row r="862" spans="3:11" ht="12.75">
      <c r="C862" s="6">
        <v>4260</v>
      </c>
      <c r="D862" t="s">
        <v>59</v>
      </c>
      <c r="E862" s="79">
        <v>60000</v>
      </c>
      <c r="G862" s="96"/>
      <c r="H862" s="6"/>
      <c r="I862" s="6"/>
      <c r="K862" s="4"/>
    </row>
    <row r="863" spans="3:11" ht="12.75">
      <c r="C863" s="6">
        <v>4270</v>
      </c>
      <c r="D863" t="s">
        <v>60</v>
      </c>
      <c r="E863" s="79">
        <v>10000</v>
      </c>
      <c r="G863" s="96"/>
      <c r="H863" s="6"/>
      <c r="I863" s="6"/>
      <c r="K863" s="4"/>
    </row>
    <row r="864" spans="3:11" ht="12.75">
      <c r="C864" s="6">
        <v>4280</v>
      </c>
      <c r="D864" t="s">
        <v>275</v>
      </c>
      <c r="E864" s="79">
        <v>2000</v>
      </c>
      <c r="G864" s="96"/>
      <c r="H864" s="6"/>
      <c r="I864" s="6"/>
      <c r="K864" s="4"/>
    </row>
    <row r="865" spans="3:11" ht="12.75">
      <c r="C865" s="6">
        <v>4300</v>
      </c>
      <c r="D865" t="s">
        <v>61</v>
      </c>
      <c r="E865" s="79">
        <v>6000</v>
      </c>
      <c r="G865" s="96"/>
      <c r="H865" s="6"/>
      <c r="I865" s="6"/>
      <c r="K865" s="4"/>
    </row>
    <row r="866" spans="3:11" ht="12.75">
      <c r="C866" s="6">
        <v>4360</v>
      </c>
      <c r="D866" t="s">
        <v>350</v>
      </c>
      <c r="E866" s="79">
        <v>2850</v>
      </c>
      <c r="G866" s="96"/>
      <c r="H866" s="6"/>
      <c r="I866" s="6"/>
      <c r="K866" s="4"/>
    </row>
    <row r="867" spans="3:11" ht="12.75">
      <c r="C867" s="6">
        <v>4400</v>
      </c>
      <c r="D867" t="s">
        <v>303</v>
      </c>
      <c r="E867" s="79">
        <v>15000</v>
      </c>
      <c r="G867" s="96"/>
      <c r="H867" s="6"/>
      <c r="I867" s="6"/>
      <c r="K867" s="4"/>
    </row>
    <row r="868" spans="4:11" ht="12.75">
      <c r="D868" t="s">
        <v>291</v>
      </c>
      <c r="G868" s="96"/>
      <c r="H868" s="6"/>
      <c r="I868" s="6"/>
      <c r="K868" s="4"/>
    </row>
    <row r="869" spans="3:11" ht="12.75">
      <c r="C869" s="6">
        <v>4410</v>
      </c>
      <c r="D869" t="s">
        <v>62</v>
      </c>
      <c r="E869" s="79">
        <v>1000</v>
      </c>
      <c r="G869" s="96"/>
      <c r="H869" s="6"/>
      <c r="I869" s="6"/>
      <c r="K869" s="4"/>
    </row>
    <row r="870" spans="3:11" ht="12.75">
      <c r="C870" s="6">
        <v>4430</v>
      </c>
      <c r="D870" t="s">
        <v>63</v>
      </c>
      <c r="E870" s="79">
        <v>3000</v>
      </c>
      <c r="G870" s="96"/>
      <c r="H870" s="6"/>
      <c r="I870" s="6"/>
      <c r="K870" s="4"/>
    </row>
    <row r="871" spans="1:11" ht="12.75">
      <c r="A871" s="3"/>
      <c r="B871" s="3"/>
      <c r="C871" s="6">
        <v>4440</v>
      </c>
      <c r="D871" t="s">
        <v>64</v>
      </c>
      <c r="E871" s="90">
        <v>81855</v>
      </c>
      <c r="G871" s="96"/>
      <c r="H871" s="6"/>
      <c r="I871" s="6"/>
      <c r="K871" s="4"/>
    </row>
    <row r="872" spans="1:11" ht="12.75">
      <c r="A872" s="3"/>
      <c r="B872" s="3"/>
      <c r="C872" s="6">
        <v>4700</v>
      </c>
      <c r="D872" t="s">
        <v>284</v>
      </c>
      <c r="E872" s="90">
        <v>1000</v>
      </c>
      <c r="G872" s="96"/>
      <c r="H872" s="6"/>
      <c r="I872" s="6"/>
      <c r="K872" s="4"/>
    </row>
    <row r="873" spans="1:11" ht="12.75">
      <c r="A873" s="3"/>
      <c r="B873" s="3"/>
      <c r="D873" t="s">
        <v>285</v>
      </c>
      <c r="E873" s="90"/>
      <c r="G873" s="96"/>
      <c r="H873" s="6"/>
      <c r="I873" s="6"/>
      <c r="K873" s="4"/>
    </row>
    <row r="874" spans="1:11" ht="12.75">
      <c r="A874" s="3"/>
      <c r="B874" s="3"/>
      <c r="C874" s="6">
        <v>4710</v>
      </c>
      <c r="D874" t="s">
        <v>551</v>
      </c>
      <c r="E874" s="90">
        <v>8740</v>
      </c>
      <c r="G874" s="96"/>
      <c r="H874" s="6"/>
      <c r="I874" s="6"/>
      <c r="K874" s="4"/>
    </row>
    <row r="875" spans="1:11" ht="12" customHeight="1">
      <c r="A875" s="7"/>
      <c r="B875" s="7">
        <v>80146</v>
      </c>
      <c r="C875" s="7"/>
      <c r="D875" s="5" t="s">
        <v>187</v>
      </c>
      <c r="E875" s="95">
        <f>SUM(E876:E877)</f>
        <v>7450</v>
      </c>
      <c r="G875" s="96"/>
      <c r="H875" s="6"/>
      <c r="I875" s="6"/>
      <c r="K875" s="4"/>
    </row>
    <row r="876" spans="1:11" ht="12" customHeight="1">
      <c r="A876" s="7"/>
      <c r="B876" s="7"/>
      <c r="C876" s="6">
        <v>4210</v>
      </c>
      <c r="D876" t="s">
        <v>58</v>
      </c>
      <c r="E876" s="119">
        <v>1251</v>
      </c>
      <c r="G876" s="96"/>
      <c r="H876" s="6"/>
      <c r="I876" s="6"/>
      <c r="K876" s="4"/>
    </row>
    <row r="877" spans="3:11" ht="12.75" customHeight="1">
      <c r="C877" s="6">
        <v>4700</v>
      </c>
      <c r="D877" t="s">
        <v>284</v>
      </c>
      <c r="E877" s="79">
        <v>6199</v>
      </c>
      <c r="G877" s="96"/>
      <c r="H877" s="6"/>
      <c r="I877" s="6"/>
      <c r="K877" s="4"/>
    </row>
    <row r="878" spans="4:11" ht="12.75" customHeight="1">
      <c r="D878" t="s">
        <v>285</v>
      </c>
      <c r="G878" s="96"/>
      <c r="H878" s="6"/>
      <c r="I878" s="6"/>
      <c r="K878" s="4"/>
    </row>
    <row r="879" spans="7:11" ht="12.75" customHeight="1">
      <c r="G879" s="96"/>
      <c r="H879" s="6"/>
      <c r="I879" s="6"/>
      <c r="K879" s="4"/>
    </row>
    <row r="880" spans="7:11" ht="12.75" customHeight="1">
      <c r="G880" s="96"/>
      <c r="H880" s="6"/>
      <c r="I880" s="6"/>
      <c r="K880" s="4"/>
    </row>
    <row r="881" spans="7:11" ht="12.75" customHeight="1">
      <c r="G881" s="96"/>
      <c r="H881" s="6"/>
      <c r="I881" s="6"/>
      <c r="K881" s="4"/>
    </row>
    <row r="882" spans="7:11" ht="12.75" customHeight="1">
      <c r="G882" s="96"/>
      <c r="H882" s="6"/>
      <c r="I882" s="6"/>
      <c r="K882" s="4"/>
    </row>
    <row r="883" spans="7:11" ht="12.75" customHeight="1">
      <c r="G883" s="96"/>
      <c r="H883" s="6"/>
      <c r="I883" s="6"/>
      <c r="K883" s="4"/>
    </row>
    <row r="884" spans="7:11" ht="12.75" customHeight="1">
      <c r="G884" s="96"/>
      <c r="H884" s="6"/>
      <c r="I884" s="6"/>
      <c r="K884" s="4"/>
    </row>
    <row r="885" spans="7:11" ht="12.75" customHeight="1">
      <c r="G885" s="96"/>
      <c r="H885" s="6"/>
      <c r="I885" s="6"/>
      <c r="K885" s="4"/>
    </row>
    <row r="886" spans="7:11" ht="12.75" customHeight="1">
      <c r="G886" s="96"/>
      <c r="H886" s="6"/>
      <c r="I886" s="6"/>
      <c r="K886" s="4"/>
    </row>
    <row r="887" spans="7:11" ht="12.75" customHeight="1">
      <c r="G887" s="96"/>
      <c r="H887" s="6"/>
      <c r="I887" s="6"/>
      <c r="K887" s="4"/>
    </row>
    <row r="888" spans="7:11" ht="12.75" customHeight="1">
      <c r="G888" s="96"/>
      <c r="H888" s="6"/>
      <c r="I888" s="6"/>
      <c r="K888" s="4"/>
    </row>
    <row r="889" spans="7:11" ht="12.75" customHeight="1">
      <c r="G889" s="96"/>
      <c r="H889" s="6"/>
      <c r="I889" s="6"/>
      <c r="K889" s="4"/>
    </row>
    <row r="890" spans="5:11" ht="12.75">
      <c r="E890" s="79" t="s">
        <v>28</v>
      </c>
      <c r="G890" s="96"/>
      <c r="H890" s="6"/>
      <c r="I890" s="6"/>
      <c r="K890" s="4"/>
    </row>
    <row r="891" spans="4:11" ht="12.75">
      <c r="D891" s="7" t="s">
        <v>546</v>
      </c>
      <c r="E891" s="79" t="s">
        <v>582</v>
      </c>
      <c r="G891" s="96"/>
      <c r="H891" s="6"/>
      <c r="I891" s="6"/>
      <c r="K891" s="4"/>
    </row>
    <row r="892" spans="4:11" ht="12.75">
      <c r="D892" s="6" t="s">
        <v>37</v>
      </c>
      <c r="E892" s="79" t="s">
        <v>194</v>
      </c>
      <c r="G892" s="96"/>
      <c r="H892" s="6"/>
      <c r="I892" s="6"/>
      <c r="K892" s="4"/>
    </row>
    <row r="893" spans="5:11" ht="12.75">
      <c r="E893" s="79" t="s">
        <v>583</v>
      </c>
      <c r="G893" s="96"/>
      <c r="H893" s="6"/>
      <c r="I893" s="6"/>
      <c r="K893" s="4"/>
    </row>
    <row r="894" spans="1:11" ht="12.75">
      <c r="A894" s="1" t="s">
        <v>0</v>
      </c>
      <c r="B894" s="1" t="s">
        <v>7</v>
      </c>
      <c r="C894" s="1" t="s">
        <v>8</v>
      </c>
      <c r="D894" s="1" t="s">
        <v>9</v>
      </c>
      <c r="E894" s="82"/>
      <c r="G894" s="96"/>
      <c r="H894" s="6"/>
      <c r="I894" s="6"/>
      <c r="K894" s="4"/>
    </row>
    <row r="895" spans="7:11" ht="12.75">
      <c r="G895" s="96"/>
      <c r="H895" s="6"/>
      <c r="I895" s="6"/>
      <c r="K895" s="4"/>
    </row>
    <row r="896" spans="1:11" s="5" customFormat="1" ht="12.75">
      <c r="A896" s="7">
        <v>801</v>
      </c>
      <c r="B896" s="7"/>
      <c r="C896" s="7"/>
      <c r="D896" s="5" t="s">
        <v>15</v>
      </c>
      <c r="E896" s="95">
        <f>E897+E917+E923</f>
        <v>1672861</v>
      </c>
      <c r="G896" s="100"/>
      <c r="H896" s="7"/>
      <c r="I896" s="7"/>
      <c r="K896" s="8"/>
    </row>
    <row r="897" spans="1:11" s="59" customFormat="1" ht="12.75">
      <c r="A897" s="60"/>
      <c r="B897" s="60">
        <v>80104</v>
      </c>
      <c r="C897" s="60"/>
      <c r="D897" s="59" t="s">
        <v>192</v>
      </c>
      <c r="E897" s="97">
        <f>SUM(E898:E916)</f>
        <v>1545063</v>
      </c>
      <c r="G897" s="141"/>
      <c r="H897" s="60"/>
      <c r="I897" s="60"/>
      <c r="K897" s="142"/>
    </row>
    <row r="898" spans="3:11" ht="12.75">
      <c r="C898" s="6">
        <v>3020</v>
      </c>
      <c r="D898" t="s">
        <v>51</v>
      </c>
      <c r="E898" s="88">
        <v>10000</v>
      </c>
      <c r="G898" s="96"/>
      <c r="H898" s="6"/>
      <c r="I898" s="6"/>
      <c r="K898" s="4"/>
    </row>
    <row r="899" spans="3:11" ht="12.75">
      <c r="C899" s="6">
        <v>4010</v>
      </c>
      <c r="D899" t="s">
        <v>52</v>
      </c>
      <c r="E899" s="88">
        <v>1065000</v>
      </c>
      <c r="G899" s="96"/>
      <c r="H899" s="6"/>
      <c r="I899" s="6"/>
      <c r="K899" s="4"/>
    </row>
    <row r="900" spans="3:11" ht="12.75">
      <c r="C900" s="6">
        <v>4040</v>
      </c>
      <c r="D900" t="s">
        <v>53</v>
      </c>
      <c r="E900" s="88">
        <v>90000</v>
      </c>
      <c r="G900" s="96"/>
      <c r="H900" s="6"/>
      <c r="I900" s="6"/>
      <c r="K900" s="4"/>
    </row>
    <row r="901" spans="3:11" ht="12.75">
      <c r="C901" s="6">
        <v>4110</v>
      </c>
      <c r="D901" t="s">
        <v>54</v>
      </c>
      <c r="E901" s="88">
        <v>182116</v>
      </c>
      <c r="G901" s="96"/>
      <c r="H901" s="6"/>
      <c r="I901" s="6"/>
      <c r="K901" s="4"/>
    </row>
    <row r="902" spans="3:11" ht="12.75">
      <c r="C902" s="6">
        <v>4120</v>
      </c>
      <c r="D902" t="s">
        <v>570</v>
      </c>
      <c r="E902" s="88">
        <v>26091</v>
      </c>
      <c r="G902" s="96"/>
      <c r="H902" s="6"/>
      <c r="I902" s="6"/>
      <c r="K902" s="4"/>
    </row>
    <row r="903" spans="3:11" ht="12.75">
      <c r="C903" s="6">
        <v>4170</v>
      </c>
      <c r="D903" t="s">
        <v>253</v>
      </c>
      <c r="E903" s="88">
        <v>5000</v>
      </c>
      <c r="G903" s="96"/>
      <c r="H903" s="6"/>
      <c r="I903" s="6"/>
      <c r="K903" s="4"/>
    </row>
    <row r="904" spans="3:11" ht="12.75">
      <c r="C904" s="6">
        <v>4210</v>
      </c>
      <c r="D904" t="s">
        <v>58</v>
      </c>
      <c r="E904" s="88">
        <v>10000</v>
      </c>
      <c r="G904" s="96"/>
      <c r="H904" s="6"/>
      <c r="I904" s="6"/>
      <c r="K904" s="4"/>
    </row>
    <row r="905" spans="3:11" ht="12.75">
      <c r="C905" s="6">
        <v>4240</v>
      </c>
      <c r="D905" t="s">
        <v>444</v>
      </c>
      <c r="E905" s="88">
        <v>3000</v>
      </c>
      <c r="G905" s="96"/>
      <c r="H905" s="6"/>
      <c r="I905" s="6"/>
      <c r="K905" s="4"/>
    </row>
    <row r="906" spans="3:11" ht="12.75">
      <c r="C906" s="6">
        <v>4260</v>
      </c>
      <c r="D906" t="s">
        <v>59</v>
      </c>
      <c r="E906" s="88">
        <v>60000</v>
      </c>
      <c r="G906" s="96"/>
      <c r="H906" s="6"/>
      <c r="I906" s="6"/>
      <c r="K906" s="4"/>
    </row>
    <row r="907" spans="3:11" ht="12.75">
      <c r="C907" s="6">
        <v>4270</v>
      </c>
      <c r="D907" t="s">
        <v>60</v>
      </c>
      <c r="E907" s="88">
        <v>10000</v>
      </c>
      <c r="G907" s="96"/>
      <c r="H907" s="6"/>
      <c r="I907" s="6"/>
      <c r="K907" s="4"/>
    </row>
    <row r="908" spans="3:11" ht="12.75">
      <c r="C908" s="6">
        <v>4280</v>
      </c>
      <c r="D908" t="s">
        <v>275</v>
      </c>
      <c r="E908" s="88">
        <v>2000</v>
      </c>
      <c r="G908" s="96"/>
      <c r="H908" s="6"/>
      <c r="I908" s="6"/>
      <c r="K908" s="4"/>
    </row>
    <row r="909" spans="3:11" ht="12.75">
      <c r="C909" s="6">
        <v>4300</v>
      </c>
      <c r="D909" t="s">
        <v>61</v>
      </c>
      <c r="E909" s="88">
        <v>5735</v>
      </c>
      <c r="G909" s="96"/>
      <c r="H909" s="6"/>
      <c r="I909" s="6"/>
      <c r="K909" s="4"/>
    </row>
    <row r="910" spans="3:11" ht="12.75">
      <c r="C910" s="6">
        <v>4360</v>
      </c>
      <c r="D910" t="s">
        <v>350</v>
      </c>
      <c r="E910" s="88">
        <v>2850</v>
      </c>
      <c r="G910" s="96"/>
      <c r="H910" s="6"/>
      <c r="I910" s="6"/>
      <c r="K910" s="4"/>
    </row>
    <row r="911" spans="3:11" ht="14.25" customHeight="1">
      <c r="C911" s="6">
        <v>4410</v>
      </c>
      <c r="D911" t="s">
        <v>62</v>
      </c>
      <c r="E911" s="88">
        <v>1000</v>
      </c>
      <c r="G911" s="96"/>
      <c r="H911" s="6"/>
      <c r="I911" s="6"/>
      <c r="K911" s="4"/>
    </row>
    <row r="912" spans="3:11" ht="12.75">
      <c r="C912" s="6">
        <v>4430</v>
      </c>
      <c r="D912" t="s">
        <v>63</v>
      </c>
      <c r="E912" s="88">
        <v>5000</v>
      </c>
      <c r="G912" s="96"/>
      <c r="H912" s="6"/>
      <c r="I912" s="6"/>
      <c r="K912" s="4"/>
    </row>
    <row r="913" spans="1:11" ht="12.75">
      <c r="A913" s="3"/>
      <c r="B913" s="3"/>
      <c r="C913" s="6">
        <v>4440</v>
      </c>
      <c r="D913" t="s">
        <v>64</v>
      </c>
      <c r="E913" s="88">
        <v>59271</v>
      </c>
      <c r="G913" s="96"/>
      <c r="H913" s="6"/>
      <c r="I913" s="6"/>
      <c r="K913" s="4"/>
    </row>
    <row r="914" spans="1:11" ht="12.75">
      <c r="A914" s="3"/>
      <c r="B914" s="3"/>
      <c r="C914" s="6">
        <v>4700</v>
      </c>
      <c r="D914" t="s">
        <v>284</v>
      </c>
      <c r="E914" s="88">
        <v>1000</v>
      </c>
      <c r="G914" s="96"/>
      <c r="H914" s="6"/>
      <c r="I914" s="6"/>
      <c r="K914" s="4"/>
    </row>
    <row r="915" spans="1:11" ht="12.75">
      <c r="A915" s="3"/>
      <c r="B915" s="3"/>
      <c r="D915" t="s">
        <v>285</v>
      </c>
      <c r="E915" s="88"/>
      <c r="G915" s="96"/>
      <c r="H915" s="6"/>
      <c r="I915" s="6"/>
      <c r="K915" s="4"/>
    </row>
    <row r="916" spans="1:11" ht="12.75">
      <c r="A916" s="3"/>
      <c r="B916" s="3"/>
      <c r="C916" s="6">
        <v>4710</v>
      </c>
      <c r="D916" t="s">
        <v>551</v>
      </c>
      <c r="E916" s="88">
        <v>7000</v>
      </c>
      <c r="G916" s="96"/>
      <c r="H916" s="6"/>
      <c r="I916" s="6"/>
      <c r="K916" s="4"/>
    </row>
    <row r="917" spans="1:11" s="59" customFormat="1" ht="12.75">
      <c r="A917" s="60"/>
      <c r="B917" s="60">
        <v>80146</v>
      </c>
      <c r="C917" s="60"/>
      <c r="D917" s="59" t="s">
        <v>187</v>
      </c>
      <c r="E917" s="97">
        <f>SUM(E918:E921)</f>
        <v>6019</v>
      </c>
      <c r="G917" s="141"/>
      <c r="H917" s="60"/>
      <c r="I917" s="60"/>
      <c r="K917" s="142"/>
    </row>
    <row r="918" spans="1:11" ht="12.75">
      <c r="A918" s="7"/>
      <c r="B918" s="7"/>
      <c r="C918" s="6">
        <v>4210</v>
      </c>
      <c r="D918" t="s">
        <v>58</v>
      </c>
      <c r="E918" s="79">
        <v>670</v>
      </c>
      <c r="G918" s="96"/>
      <c r="H918" s="6"/>
      <c r="I918" s="6"/>
      <c r="K918" s="4"/>
    </row>
    <row r="919" spans="1:11" ht="12.75">
      <c r="A919" s="7"/>
      <c r="C919" s="6">
        <v>4300</v>
      </c>
      <c r="D919" t="s">
        <v>61</v>
      </c>
      <c r="E919" s="98">
        <v>1000</v>
      </c>
      <c r="G919" s="96"/>
      <c r="H919" s="6"/>
      <c r="I919" s="6"/>
      <c r="K919" s="4"/>
    </row>
    <row r="920" spans="1:11" ht="12.75">
      <c r="A920" s="7"/>
      <c r="C920" s="6">
        <v>4410</v>
      </c>
      <c r="D920" t="s">
        <v>62</v>
      </c>
      <c r="E920" s="98">
        <v>600</v>
      </c>
      <c r="G920" s="96"/>
      <c r="H920" s="6"/>
      <c r="I920" s="6"/>
      <c r="K920" s="4"/>
    </row>
    <row r="921" spans="1:11" ht="12.75">
      <c r="A921" s="3"/>
      <c r="B921" s="3"/>
      <c r="C921" s="6">
        <v>4700</v>
      </c>
      <c r="D921" t="s">
        <v>284</v>
      </c>
      <c r="E921" s="88">
        <v>3749</v>
      </c>
      <c r="G921" s="96"/>
      <c r="H921" s="6"/>
      <c r="I921" s="6"/>
      <c r="K921" s="4"/>
    </row>
    <row r="922" spans="1:11" ht="12.75">
      <c r="A922" s="3"/>
      <c r="B922" s="3"/>
      <c r="D922" t="s">
        <v>285</v>
      </c>
      <c r="E922" s="88"/>
      <c r="G922" s="96"/>
      <c r="H922" s="6"/>
      <c r="I922" s="6"/>
      <c r="K922" s="4"/>
    </row>
    <row r="923" spans="1:11" s="59" customFormat="1" ht="15.75">
      <c r="A923" s="60"/>
      <c r="B923" s="138" t="s">
        <v>432</v>
      </c>
      <c r="C923" s="139"/>
      <c r="D923" s="131" t="s">
        <v>445</v>
      </c>
      <c r="E923" s="97">
        <f>SUM(E926:E937)</f>
        <v>121779</v>
      </c>
      <c r="G923" s="141"/>
      <c r="H923" s="60"/>
      <c r="I923" s="60"/>
      <c r="K923" s="142"/>
    </row>
    <row r="924" spans="1:11" s="59" customFormat="1" ht="15.75">
      <c r="A924" s="60"/>
      <c r="B924" s="140"/>
      <c r="C924" s="139"/>
      <c r="D924" s="131" t="s">
        <v>446</v>
      </c>
      <c r="E924" s="97"/>
      <c r="G924" s="141"/>
      <c r="H924" s="60"/>
      <c r="I924" s="60"/>
      <c r="K924" s="142"/>
    </row>
    <row r="925" spans="1:11" s="59" customFormat="1" ht="15.75">
      <c r="A925" s="60"/>
      <c r="B925" s="140"/>
      <c r="C925" s="139"/>
      <c r="D925" s="131" t="s">
        <v>447</v>
      </c>
      <c r="E925" s="97"/>
      <c r="G925" s="141"/>
      <c r="H925" s="60"/>
      <c r="I925" s="60"/>
      <c r="K925" s="142"/>
    </row>
    <row r="926" spans="2:11" ht="15">
      <c r="B926" s="129"/>
      <c r="C926" s="6">
        <v>3020</v>
      </c>
      <c r="D926" t="s">
        <v>51</v>
      </c>
      <c r="E926" s="119">
        <v>250</v>
      </c>
      <c r="G926" s="96"/>
      <c r="H926" s="6"/>
      <c r="I926" s="6"/>
      <c r="K926" s="4"/>
    </row>
    <row r="927" spans="2:11" ht="15">
      <c r="B927" s="129"/>
      <c r="C927" s="130">
        <v>4010</v>
      </c>
      <c r="D927" s="128" t="s">
        <v>52</v>
      </c>
      <c r="E927" s="119">
        <v>86200</v>
      </c>
      <c r="G927" s="96"/>
      <c r="H927" s="6"/>
      <c r="I927" s="6"/>
      <c r="K927" s="4"/>
    </row>
    <row r="928" spans="2:11" ht="15">
      <c r="B928" s="129"/>
      <c r="C928" s="6">
        <v>4040</v>
      </c>
      <c r="D928" t="s">
        <v>53</v>
      </c>
      <c r="E928" s="119">
        <v>8800</v>
      </c>
      <c r="G928" s="96"/>
      <c r="H928" s="6"/>
      <c r="I928" s="6"/>
      <c r="K928" s="4"/>
    </row>
    <row r="929" spans="2:11" ht="15">
      <c r="B929" s="129"/>
      <c r="C929" s="130">
        <v>4110</v>
      </c>
      <c r="D929" s="128" t="s">
        <v>54</v>
      </c>
      <c r="E929" s="119">
        <v>16500</v>
      </c>
      <c r="G929" s="96"/>
      <c r="H929" s="6"/>
      <c r="I929" s="6"/>
      <c r="K929" s="4"/>
    </row>
    <row r="930" spans="2:11" ht="15">
      <c r="B930" s="129"/>
      <c r="C930" s="130">
        <v>4120</v>
      </c>
      <c r="D930" t="s">
        <v>570</v>
      </c>
      <c r="E930" s="119">
        <v>2500</v>
      </c>
      <c r="G930" s="96"/>
      <c r="H930" s="6"/>
      <c r="I930" s="6"/>
      <c r="K930" s="4"/>
    </row>
    <row r="931" spans="2:11" ht="15">
      <c r="B931" s="129"/>
      <c r="C931" s="6">
        <v>4210</v>
      </c>
      <c r="D931" t="s">
        <v>58</v>
      </c>
      <c r="E931" s="119">
        <v>1000</v>
      </c>
      <c r="G931" s="96"/>
      <c r="H931" s="6"/>
      <c r="I931" s="6"/>
      <c r="K931" s="4"/>
    </row>
    <row r="932" spans="3:5" ht="12.75">
      <c r="C932" s="6">
        <v>4240</v>
      </c>
      <c r="D932" t="s">
        <v>444</v>
      </c>
      <c r="E932" s="79">
        <v>1000</v>
      </c>
    </row>
    <row r="933" spans="3:5" ht="12.75">
      <c r="C933" s="6">
        <v>4260</v>
      </c>
      <c r="D933" t="s">
        <v>59</v>
      </c>
      <c r="E933" s="79">
        <v>500</v>
      </c>
    </row>
    <row r="934" spans="3:16" ht="12.75">
      <c r="C934" s="6">
        <v>4270</v>
      </c>
      <c r="D934" t="s">
        <v>60</v>
      </c>
      <c r="E934" s="79">
        <v>500</v>
      </c>
      <c r="P934" t="s">
        <v>93</v>
      </c>
    </row>
    <row r="935" spans="3:5" ht="12.75">
      <c r="C935" s="6">
        <v>4300</v>
      </c>
      <c r="D935" t="s">
        <v>61</v>
      </c>
      <c r="E935" s="79">
        <v>1000</v>
      </c>
    </row>
    <row r="936" spans="3:5" ht="12.75">
      <c r="C936" s="6">
        <v>4440</v>
      </c>
      <c r="D936" t="s">
        <v>64</v>
      </c>
      <c r="E936" s="79">
        <v>3029</v>
      </c>
    </row>
    <row r="937" spans="3:5" ht="12.75">
      <c r="C937" s="6">
        <v>4710</v>
      </c>
      <c r="D937" t="s">
        <v>551</v>
      </c>
      <c r="E937" s="79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76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5"/>
  <sheetViews>
    <sheetView zoomScalePageLayoutView="0" workbookViewId="0" topLeftCell="A286">
      <selection activeCell="H310" sqref="H310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7" customWidth="1"/>
    <col min="7" max="7" width="15.125" style="0" customWidth="1"/>
  </cols>
  <sheetData>
    <row r="1" spans="1:5" ht="12.75">
      <c r="A1" s="6" t="s">
        <v>93</v>
      </c>
      <c r="E1" s="78" t="s">
        <v>504</v>
      </c>
    </row>
    <row r="2" ht="12.75">
      <c r="E2" s="79" t="s">
        <v>582</v>
      </c>
    </row>
    <row r="3" spans="4:5" ht="15.75">
      <c r="D3" s="44" t="s">
        <v>139</v>
      </c>
      <c r="E3" s="90" t="s">
        <v>194</v>
      </c>
    </row>
    <row r="4" spans="1:5" ht="12.75">
      <c r="A4" s="21"/>
      <c r="B4" s="21"/>
      <c r="C4" s="38"/>
      <c r="D4" s="45"/>
      <c r="E4" s="80" t="s">
        <v>583</v>
      </c>
    </row>
    <row r="5" spans="1:5" ht="13.5" thickBot="1">
      <c r="A5" s="3" t="s">
        <v>0</v>
      </c>
      <c r="B5" s="3" t="s">
        <v>41</v>
      </c>
      <c r="C5" s="33" t="s">
        <v>116</v>
      </c>
      <c r="D5" s="16" t="s">
        <v>117</v>
      </c>
      <c r="E5" s="81" t="s">
        <v>549</v>
      </c>
    </row>
    <row r="6" spans="1:7" ht="12.75">
      <c r="A6" s="1">
        <v>1</v>
      </c>
      <c r="B6" s="1">
        <v>2</v>
      </c>
      <c r="C6" s="31" t="s">
        <v>118</v>
      </c>
      <c r="D6" s="1">
        <v>4</v>
      </c>
      <c r="E6" s="121">
        <v>5</v>
      </c>
      <c r="G6" s="48" t="s">
        <v>160</v>
      </c>
    </row>
    <row r="7" spans="1:7" ht="13.5" thickBot="1">
      <c r="A7" s="23"/>
      <c r="B7" s="23"/>
      <c r="C7" s="36"/>
      <c r="D7" s="50" t="s">
        <v>272</v>
      </c>
      <c r="E7" s="83">
        <f>E16+E39+E48+E55+E100+E116+E191+E108+E9+E146+E36+E211</f>
        <v>131103698</v>
      </c>
      <c r="G7" s="94">
        <f>E7+E231+E310+E369+E329+E347+E269+E292</f>
        <v>132559214</v>
      </c>
    </row>
    <row r="8" spans="1:5" ht="12.75">
      <c r="A8" s="21"/>
      <c r="B8" s="21"/>
      <c r="C8" s="38"/>
      <c r="D8" s="46" t="s">
        <v>273</v>
      </c>
      <c r="E8" s="84"/>
    </row>
    <row r="9" spans="1:5" ht="12.75">
      <c r="A9" s="3">
        <v>150</v>
      </c>
      <c r="B9" s="3"/>
      <c r="C9" s="33"/>
      <c r="D9" s="75" t="s">
        <v>398</v>
      </c>
      <c r="E9" s="86">
        <f>E10</f>
        <v>560000</v>
      </c>
    </row>
    <row r="10" spans="1:5" ht="12.75">
      <c r="A10" s="3"/>
      <c r="B10" s="3">
        <v>15011</v>
      </c>
      <c r="C10" s="33"/>
      <c r="D10" s="75" t="s">
        <v>399</v>
      </c>
      <c r="E10" s="86">
        <f>SUM(E11:E15)</f>
        <v>560000</v>
      </c>
    </row>
    <row r="11" spans="1:5" ht="12.75">
      <c r="A11" s="3"/>
      <c r="B11" s="3"/>
      <c r="C11" s="34" t="s">
        <v>206</v>
      </c>
      <c r="D11" s="13" t="s">
        <v>120</v>
      </c>
      <c r="E11" s="86">
        <v>420000</v>
      </c>
    </row>
    <row r="12" spans="1:5" ht="12.75">
      <c r="A12" s="3"/>
      <c r="B12" s="3"/>
      <c r="C12" s="33"/>
      <c r="D12" s="16" t="s">
        <v>175</v>
      </c>
      <c r="E12" s="85"/>
    </row>
    <row r="13" spans="1:5" ht="12.75">
      <c r="A13" s="3"/>
      <c r="B13" s="3"/>
      <c r="C13" s="33"/>
      <c r="D13" s="16" t="s">
        <v>176</v>
      </c>
      <c r="E13" s="85"/>
    </row>
    <row r="14" spans="1:5" ht="12.75">
      <c r="A14" s="3"/>
      <c r="B14" s="3"/>
      <c r="C14" s="33"/>
      <c r="D14" s="16" t="s">
        <v>177</v>
      </c>
      <c r="E14" s="86"/>
    </row>
    <row r="15" spans="1:5" ht="12.75">
      <c r="A15" s="21"/>
      <c r="B15" s="21"/>
      <c r="C15" s="38" t="s">
        <v>204</v>
      </c>
      <c r="D15" s="45" t="s">
        <v>115</v>
      </c>
      <c r="E15" s="122">
        <v>140000</v>
      </c>
    </row>
    <row r="16" spans="1:5" ht="12.75">
      <c r="A16" s="6">
        <v>700</v>
      </c>
      <c r="D16" s="13" t="s">
        <v>119</v>
      </c>
      <c r="E16" s="87">
        <f>E17</f>
        <v>5820313</v>
      </c>
    </row>
    <row r="17" spans="2:5" ht="12.75">
      <c r="B17" s="6">
        <v>70005</v>
      </c>
      <c r="D17" s="13" t="s">
        <v>44</v>
      </c>
      <c r="E17" s="87">
        <f>SUM(E18:E33)</f>
        <v>5820313</v>
      </c>
    </row>
    <row r="18" spans="3:5" ht="12.75">
      <c r="C18" s="34" t="s">
        <v>205</v>
      </c>
      <c r="D18" s="13" t="s">
        <v>406</v>
      </c>
      <c r="E18" s="87">
        <v>40000</v>
      </c>
    </row>
    <row r="19" spans="3:5" ht="12.75">
      <c r="C19" s="34" t="s">
        <v>407</v>
      </c>
      <c r="D19" s="13" t="s">
        <v>408</v>
      </c>
      <c r="E19" s="87">
        <v>100000</v>
      </c>
    </row>
    <row r="20" spans="3:5" ht="12.75">
      <c r="C20" s="34" t="s">
        <v>485</v>
      </c>
      <c r="D20" s="13" t="s">
        <v>486</v>
      </c>
      <c r="E20" s="87">
        <v>50000</v>
      </c>
    </row>
    <row r="21" ht="12.75">
      <c r="D21" s="13" t="s">
        <v>487</v>
      </c>
    </row>
    <row r="22" ht="12.75">
      <c r="D22" s="13" t="s">
        <v>488</v>
      </c>
    </row>
    <row r="23" spans="3:5" ht="12.75">
      <c r="C23" s="34" t="s">
        <v>206</v>
      </c>
      <c r="D23" s="13" t="s">
        <v>410</v>
      </c>
      <c r="E23" s="87">
        <v>2150000</v>
      </c>
    </row>
    <row r="24" ht="12.75">
      <c r="D24" s="13" t="s">
        <v>175</v>
      </c>
    </row>
    <row r="25" ht="12.75">
      <c r="D25" s="13" t="s">
        <v>176</v>
      </c>
    </row>
    <row r="26" ht="12.75">
      <c r="D26" s="13" t="s">
        <v>177</v>
      </c>
    </row>
    <row r="27" spans="3:5" ht="12.75">
      <c r="C27" s="34" t="s">
        <v>261</v>
      </c>
      <c r="D27" s="13" t="s">
        <v>382</v>
      </c>
      <c r="E27" s="87">
        <v>80000</v>
      </c>
    </row>
    <row r="28" ht="12.75">
      <c r="D28" s="13" t="s">
        <v>383</v>
      </c>
    </row>
    <row r="29" spans="1:5" ht="12.75">
      <c r="A29" s="3"/>
      <c r="B29" s="3"/>
      <c r="C29" s="33" t="s">
        <v>207</v>
      </c>
      <c r="D29" s="16" t="s">
        <v>374</v>
      </c>
      <c r="E29" s="88">
        <v>800000</v>
      </c>
    </row>
    <row r="30" spans="1:5" ht="12.75">
      <c r="A30" s="3"/>
      <c r="B30" s="3"/>
      <c r="C30" s="33"/>
      <c r="D30" s="16" t="s">
        <v>375</v>
      </c>
      <c r="E30" s="88"/>
    </row>
    <row r="31" spans="1:5" ht="12.75">
      <c r="A31" s="3"/>
      <c r="B31" s="3"/>
      <c r="C31" s="33" t="s">
        <v>204</v>
      </c>
      <c r="D31" s="16" t="s">
        <v>115</v>
      </c>
      <c r="E31" s="88">
        <v>2300000</v>
      </c>
    </row>
    <row r="32" spans="1:5" ht="12.75">
      <c r="A32" s="3"/>
      <c r="B32" s="3"/>
      <c r="C32" s="33" t="s">
        <v>208</v>
      </c>
      <c r="D32" s="16" t="s">
        <v>411</v>
      </c>
      <c r="E32" s="88">
        <v>50000</v>
      </c>
    </row>
    <row r="33" spans="1:5" ht="12.75">
      <c r="A33" s="3"/>
      <c r="B33" s="3"/>
      <c r="C33" s="33" t="s">
        <v>552</v>
      </c>
      <c r="D33" s="16" t="s">
        <v>553</v>
      </c>
      <c r="E33" s="88">
        <v>250313</v>
      </c>
    </row>
    <row r="34" spans="1:5" ht="12.75">
      <c r="A34" s="3"/>
      <c r="B34" s="3"/>
      <c r="C34" s="33"/>
      <c r="D34" s="16" t="s">
        <v>554</v>
      </c>
      <c r="E34" s="88"/>
    </row>
    <row r="35" spans="1:5" ht="12.75">
      <c r="A35" s="21"/>
      <c r="B35" s="21"/>
      <c r="C35" s="38"/>
      <c r="D35" s="45" t="s">
        <v>555</v>
      </c>
      <c r="E35" s="89"/>
    </row>
    <row r="36" spans="1:5" ht="12.75">
      <c r="A36" s="3">
        <v>710</v>
      </c>
      <c r="B36" s="3"/>
      <c r="C36" s="33"/>
      <c r="D36" s="16" t="s">
        <v>409</v>
      </c>
      <c r="E36" s="88">
        <f>E37</f>
        <v>220000</v>
      </c>
    </row>
    <row r="37" spans="1:5" ht="12.75">
      <c r="A37" s="3"/>
      <c r="B37" s="3">
        <v>71035</v>
      </c>
      <c r="C37" s="33"/>
      <c r="D37" s="16" t="s">
        <v>439</v>
      </c>
      <c r="E37" s="88">
        <f>SUM(E38:E38)</f>
        <v>220000</v>
      </c>
    </row>
    <row r="38" spans="1:5" ht="12.75">
      <c r="A38" s="21"/>
      <c r="B38" s="21"/>
      <c r="C38" s="38" t="s">
        <v>204</v>
      </c>
      <c r="D38" s="45" t="s">
        <v>115</v>
      </c>
      <c r="E38" s="89">
        <v>220000</v>
      </c>
    </row>
    <row r="39" spans="1:5" ht="12.75">
      <c r="A39" s="6">
        <v>750</v>
      </c>
      <c r="D39" s="13" t="s">
        <v>121</v>
      </c>
      <c r="E39" s="87">
        <f>E40+E44</f>
        <v>399890</v>
      </c>
    </row>
    <row r="40" spans="2:5" ht="12.75">
      <c r="B40" s="6">
        <v>75011</v>
      </c>
      <c r="D40" s="13" t="s">
        <v>133</v>
      </c>
      <c r="E40" s="87">
        <f>SUM(E41:E41)</f>
        <v>279581</v>
      </c>
    </row>
    <row r="41" spans="1:5" ht="12.75">
      <c r="A41" s="3"/>
      <c r="B41" s="3"/>
      <c r="C41" s="33" t="s">
        <v>223</v>
      </c>
      <c r="D41" s="16" t="s">
        <v>134</v>
      </c>
      <c r="E41" s="88">
        <v>279581</v>
      </c>
    </row>
    <row r="42" spans="1:5" ht="12.75">
      <c r="A42" s="3"/>
      <c r="B42" s="3"/>
      <c r="C42" s="33"/>
      <c r="D42" s="15" t="s">
        <v>135</v>
      </c>
      <c r="E42" s="90"/>
    </row>
    <row r="43" spans="1:5" ht="12.75">
      <c r="A43" s="3"/>
      <c r="B43" s="3"/>
      <c r="C43" s="33"/>
      <c r="D43" s="15" t="s">
        <v>136</v>
      </c>
      <c r="E43" s="90"/>
    </row>
    <row r="44" spans="1:5" ht="12.75">
      <c r="A44" s="3"/>
      <c r="B44" s="3">
        <v>75023</v>
      </c>
      <c r="C44" s="33"/>
      <c r="D44" s="16" t="s">
        <v>184</v>
      </c>
      <c r="E44" s="88">
        <f>SUM(E45:E47)</f>
        <v>120309</v>
      </c>
    </row>
    <row r="45" spans="1:5" ht="12.75">
      <c r="A45" s="3"/>
      <c r="B45" s="3"/>
      <c r="C45" s="33" t="s">
        <v>489</v>
      </c>
      <c r="D45" s="16" t="s">
        <v>490</v>
      </c>
      <c r="E45" s="88"/>
    </row>
    <row r="46" spans="1:5" ht="12.75">
      <c r="A46" s="3"/>
      <c r="B46" s="3"/>
      <c r="C46" s="33"/>
      <c r="D46" s="16" t="s">
        <v>491</v>
      </c>
      <c r="E46" s="88"/>
    </row>
    <row r="47" spans="1:5" ht="12.75">
      <c r="A47" s="21"/>
      <c r="B47" s="21"/>
      <c r="C47" s="38" t="s">
        <v>204</v>
      </c>
      <c r="D47" s="45" t="s">
        <v>115</v>
      </c>
      <c r="E47" s="89">
        <v>120309</v>
      </c>
    </row>
    <row r="48" spans="1:5" ht="12.75">
      <c r="A48" s="6">
        <v>751</v>
      </c>
      <c r="D48" s="47" t="s">
        <v>178</v>
      </c>
      <c r="E48" s="79">
        <f>E50</f>
        <v>5415</v>
      </c>
    </row>
    <row r="49" spans="4:5" ht="12.75">
      <c r="D49" t="s">
        <v>179</v>
      </c>
      <c r="E49" s="79"/>
    </row>
    <row r="50" spans="1:5" ht="12.75">
      <c r="A50" s="3"/>
      <c r="B50" s="3">
        <v>75101</v>
      </c>
      <c r="C50" s="33"/>
      <c r="D50" s="15" t="s">
        <v>137</v>
      </c>
      <c r="E50" s="90">
        <f>E52</f>
        <v>5415</v>
      </c>
    </row>
    <row r="51" spans="1:5" ht="12.75">
      <c r="A51" s="3"/>
      <c r="B51" s="3"/>
      <c r="C51" s="33"/>
      <c r="D51" s="16" t="s">
        <v>138</v>
      </c>
      <c r="E51" s="81"/>
    </row>
    <row r="52" spans="1:5" ht="12.75">
      <c r="A52" s="3"/>
      <c r="B52" s="3"/>
      <c r="C52" s="33" t="s">
        <v>223</v>
      </c>
      <c r="D52" s="15" t="s">
        <v>134</v>
      </c>
      <c r="E52" s="90">
        <v>5415</v>
      </c>
    </row>
    <row r="53" spans="1:5" s="15" customFormat="1" ht="12.75">
      <c r="A53" s="3"/>
      <c r="B53" s="3"/>
      <c r="C53" s="33"/>
      <c r="D53" s="15" t="s">
        <v>135</v>
      </c>
      <c r="E53" s="90"/>
    </row>
    <row r="54" spans="1:5" s="15" customFormat="1" ht="12.75">
      <c r="A54" s="21"/>
      <c r="B54" s="21"/>
      <c r="C54" s="38"/>
      <c r="D54" s="45" t="s">
        <v>136</v>
      </c>
      <c r="E54" s="80"/>
    </row>
    <row r="55" spans="1:5" ht="12.75">
      <c r="A55" s="6">
        <v>756</v>
      </c>
      <c r="D55" s="13" t="s">
        <v>200</v>
      </c>
      <c r="E55" s="87">
        <f>SUM(+E59+E62+E88+E96+E73)</f>
        <v>53239799</v>
      </c>
    </row>
    <row r="56" ht="12.75">
      <c r="D56" s="13" t="s">
        <v>201</v>
      </c>
    </row>
    <row r="57" ht="12.75">
      <c r="D57" s="13" t="s">
        <v>202</v>
      </c>
    </row>
    <row r="58" ht="12.75">
      <c r="D58" s="13" t="s">
        <v>203</v>
      </c>
    </row>
    <row r="59" spans="2:5" ht="12.75">
      <c r="B59" s="6">
        <v>75601</v>
      </c>
      <c r="D59" s="13" t="s">
        <v>122</v>
      </c>
      <c r="E59" s="87">
        <f>E60</f>
        <v>100000</v>
      </c>
    </row>
    <row r="60" spans="3:5" ht="12.75">
      <c r="C60" s="34" t="s">
        <v>210</v>
      </c>
      <c r="D60" s="13" t="s">
        <v>412</v>
      </c>
      <c r="E60" s="87">
        <v>100000</v>
      </c>
    </row>
    <row r="61" ht="12.75">
      <c r="D61" s="13" t="s">
        <v>123</v>
      </c>
    </row>
    <row r="62" spans="2:5" ht="12.75">
      <c r="B62" s="6">
        <v>75615</v>
      </c>
      <c r="D62" s="13" t="s">
        <v>124</v>
      </c>
      <c r="E62" s="87">
        <f>SUM(E65:E72)</f>
        <v>17398512</v>
      </c>
    </row>
    <row r="63" ht="12.75">
      <c r="D63" s="13" t="s">
        <v>242</v>
      </c>
    </row>
    <row r="64" spans="4:5" ht="12.75">
      <c r="D64" t="s">
        <v>243</v>
      </c>
      <c r="E64" s="79"/>
    </row>
    <row r="65" spans="3:5" ht="12.75">
      <c r="C65" s="34" t="s">
        <v>211</v>
      </c>
      <c r="D65" s="47" t="s">
        <v>413</v>
      </c>
      <c r="E65" s="79">
        <v>17100000</v>
      </c>
    </row>
    <row r="66" spans="3:5" ht="12.75">
      <c r="C66" s="34" t="s">
        <v>212</v>
      </c>
      <c r="D66" s="47" t="s">
        <v>414</v>
      </c>
      <c r="E66" s="79">
        <v>350</v>
      </c>
    </row>
    <row r="67" spans="3:5" ht="12.75">
      <c r="C67" s="34" t="s">
        <v>213</v>
      </c>
      <c r="D67" t="s">
        <v>415</v>
      </c>
      <c r="E67" s="79">
        <v>280000</v>
      </c>
    </row>
    <row r="68" spans="3:5" ht="12.75">
      <c r="C68" s="34" t="s">
        <v>214</v>
      </c>
      <c r="D68" t="s">
        <v>416</v>
      </c>
      <c r="E68" s="79">
        <v>8000</v>
      </c>
    </row>
    <row r="69" spans="3:5" ht="12.75">
      <c r="C69" s="34" t="s">
        <v>489</v>
      </c>
      <c r="D69" t="s">
        <v>490</v>
      </c>
      <c r="E69" s="79">
        <v>162</v>
      </c>
    </row>
    <row r="70" spans="4:5" ht="12.75">
      <c r="D70" t="s">
        <v>491</v>
      </c>
      <c r="E70" s="79"/>
    </row>
    <row r="71" spans="1:5" ht="12.75">
      <c r="A71" s="3"/>
      <c r="B71" s="3"/>
      <c r="C71" s="33" t="s">
        <v>215</v>
      </c>
      <c r="D71" s="15" t="s">
        <v>418</v>
      </c>
      <c r="E71" s="90">
        <v>10000</v>
      </c>
    </row>
    <row r="72" spans="1:5" ht="12.75">
      <c r="A72" s="3"/>
      <c r="B72" s="3"/>
      <c r="C72" s="33"/>
      <c r="D72" s="49" t="s">
        <v>417</v>
      </c>
      <c r="E72" s="90"/>
    </row>
    <row r="73" spans="1:5" ht="12.75">
      <c r="A73" s="3"/>
      <c r="B73" s="3">
        <v>75616</v>
      </c>
      <c r="C73" s="33"/>
      <c r="D73" s="49" t="s">
        <v>244</v>
      </c>
      <c r="E73" s="90">
        <f>SUM(E76:E86)</f>
        <v>6646450</v>
      </c>
    </row>
    <row r="74" spans="1:5" ht="12.75">
      <c r="A74" s="3"/>
      <c r="B74" s="3"/>
      <c r="C74" s="33"/>
      <c r="D74" s="49" t="s">
        <v>245</v>
      </c>
      <c r="E74" s="90"/>
    </row>
    <row r="75" spans="1:5" ht="12.75">
      <c r="A75" s="3"/>
      <c r="B75" s="3"/>
      <c r="C75" s="33"/>
      <c r="D75" s="49" t="s">
        <v>246</v>
      </c>
      <c r="E75" s="90"/>
    </row>
    <row r="76" spans="1:5" ht="12.75">
      <c r="A76" s="3"/>
      <c r="B76" s="3"/>
      <c r="C76" s="34" t="s">
        <v>211</v>
      </c>
      <c r="D76" s="47" t="s">
        <v>413</v>
      </c>
      <c r="E76" s="90">
        <v>5000000</v>
      </c>
    </row>
    <row r="77" spans="1:5" ht="12.75">
      <c r="A77" s="3"/>
      <c r="B77" s="3"/>
      <c r="C77" s="34" t="s">
        <v>212</v>
      </c>
      <c r="D77" s="47" t="s">
        <v>414</v>
      </c>
      <c r="E77" s="90">
        <v>51000</v>
      </c>
    </row>
    <row r="78" spans="1:5" ht="12.75">
      <c r="A78" s="3"/>
      <c r="B78" s="3"/>
      <c r="C78" s="33" t="s">
        <v>216</v>
      </c>
      <c r="D78" s="49" t="s">
        <v>419</v>
      </c>
      <c r="E78" s="90">
        <v>450</v>
      </c>
    </row>
    <row r="79" spans="1:5" ht="12.75">
      <c r="A79" s="3"/>
      <c r="B79" s="3"/>
      <c r="C79" s="34" t="s">
        <v>213</v>
      </c>
      <c r="D79" t="s">
        <v>415</v>
      </c>
      <c r="E79" s="90">
        <v>350000</v>
      </c>
    </row>
    <row r="80" spans="1:5" ht="12.75">
      <c r="A80" s="3"/>
      <c r="B80" s="3"/>
      <c r="C80" s="33" t="s">
        <v>217</v>
      </c>
      <c r="D80" s="15" t="s">
        <v>420</v>
      </c>
      <c r="E80" s="90">
        <v>80000</v>
      </c>
    </row>
    <row r="81" spans="1:5" ht="12.75">
      <c r="A81" s="3"/>
      <c r="B81" s="3"/>
      <c r="C81" s="34" t="s">
        <v>214</v>
      </c>
      <c r="D81" t="s">
        <v>416</v>
      </c>
      <c r="E81" s="90">
        <v>1100000</v>
      </c>
    </row>
    <row r="82" spans="1:5" ht="12.75">
      <c r="A82" s="3"/>
      <c r="B82" s="3"/>
      <c r="C82" s="34" t="s">
        <v>489</v>
      </c>
      <c r="D82" t="s">
        <v>490</v>
      </c>
      <c r="E82" s="90">
        <v>7000</v>
      </c>
    </row>
    <row r="83" spans="1:5" ht="12.75">
      <c r="A83" s="3"/>
      <c r="B83" s="3"/>
      <c r="D83" t="s">
        <v>491</v>
      </c>
      <c r="E83" s="90"/>
    </row>
    <row r="84" spans="1:5" ht="12.75">
      <c r="A84" s="3"/>
      <c r="B84" s="3"/>
      <c r="C84" s="33" t="s">
        <v>215</v>
      </c>
      <c r="D84" s="15" t="s">
        <v>418</v>
      </c>
      <c r="E84" s="90">
        <v>25000</v>
      </c>
    </row>
    <row r="85" spans="1:5" ht="12.75">
      <c r="A85" s="3"/>
      <c r="B85" s="3"/>
      <c r="C85" s="33"/>
      <c r="D85" s="49" t="s">
        <v>417</v>
      </c>
      <c r="E85" s="90"/>
    </row>
    <row r="86" spans="1:5" ht="12.75">
      <c r="A86" s="3"/>
      <c r="B86" s="3"/>
      <c r="C86" s="33" t="s">
        <v>576</v>
      </c>
      <c r="D86" s="49" t="s">
        <v>577</v>
      </c>
      <c r="E86" s="90">
        <v>33000</v>
      </c>
    </row>
    <row r="87" spans="1:5" ht="12.75">
      <c r="A87" s="3"/>
      <c r="B87" s="3"/>
      <c r="C87" s="33"/>
      <c r="D87" s="49" t="s">
        <v>578</v>
      </c>
      <c r="E87" s="90"/>
    </row>
    <row r="88" spans="2:5" ht="12.75">
      <c r="B88" s="6">
        <v>75618</v>
      </c>
      <c r="D88" s="13" t="s">
        <v>185</v>
      </c>
      <c r="E88" s="87">
        <f>SUM(E90:E94)</f>
        <v>1700500</v>
      </c>
    </row>
    <row r="89" ht="12.75">
      <c r="D89" s="13" t="s">
        <v>186</v>
      </c>
    </row>
    <row r="90" spans="3:5" ht="12.75">
      <c r="C90" s="34" t="s">
        <v>218</v>
      </c>
      <c r="D90" s="13" t="s">
        <v>125</v>
      </c>
      <c r="E90" s="87">
        <v>450000</v>
      </c>
    </row>
    <row r="91" spans="3:5" ht="12.75">
      <c r="C91" s="34" t="s">
        <v>219</v>
      </c>
      <c r="D91" s="13" t="s">
        <v>188</v>
      </c>
      <c r="E91" s="87">
        <v>600000</v>
      </c>
    </row>
    <row r="92" spans="1:5" ht="12.75">
      <c r="A92" s="52"/>
      <c r="B92" s="52"/>
      <c r="C92" s="43" t="s">
        <v>247</v>
      </c>
      <c r="D92" s="53" t="s">
        <v>296</v>
      </c>
      <c r="E92" s="91">
        <v>650000</v>
      </c>
    </row>
    <row r="93" ht="12.75">
      <c r="D93" s="13" t="s">
        <v>297</v>
      </c>
    </row>
    <row r="94" spans="3:5" ht="12.75">
      <c r="C94" s="34" t="s">
        <v>489</v>
      </c>
      <c r="D94" t="s">
        <v>490</v>
      </c>
      <c r="E94" s="87">
        <v>500</v>
      </c>
    </row>
    <row r="95" ht="12.75">
      <c r="D95" t="s">
        <v>491</v>
      </c>
    </row>
    <row r="96" spans="1:5" ht="12.75">
      <c r="A96" s="3"/>
      <c r="B96" s="3">
        <v>75621</v>
      </c>
      <c r="C96" s="33"/>
      <c r="D96" s="16" t="s">
        <v>126</v>
      </c>
      <c r="E96" s="88">
        <f>SUM(E98:E99)</f>
        <v>27394337</v>
      </c>
    </row>
    <row r="97" spans="1:5" ht="12.75">
      <c r="A97" s="3"/>
      <c r="B97" s="3"/>
      <c r="C97" s="33"/>
      <c r="D97" s="16" t="s">
        <v>127</v>
      </c>
      <c r="E97" s="88"/>
    </row>
    <row r="98" spans="1:5" ht="12.75">
      <c r="A98" s="3"/>
      <c r="B98" s="3"/>
      <c r="C98" s="33" t="s">
        <v>220</v>
      </c>
      <c r="D98" s="16" t="s">
        <v>122</v>
      </c>
      <c r="E98" s="88">
        <v>26044337</v>
      </c>
    </row>
    <row r="99" spans="1:5" ht="12.75">
      <c r="A99" s="21"/>
      <c r="B99" s="21"/>
      <c r="C99" s="38" t="s">
        <v>221</v>
      </c>
      <c r="D99" s="45" t="s">
        <v>421</v>
      </c>
      <c r="E99" s="89">
        <v>1350000</v>
      </c>
    </row>
    <row r="100" spans="1:5" ht="12.75">
      <c r="A100" s="6">
        <v>758</v>
      </c>
      <c r="D100" s="13" t="s">
        <v>128</v>
      </c>
      <c r="E100" s="87">
        <f>E101+E104+E106</f>
        <v>19636268</v>
      </c>
    </row>
    <row r="101" spans="2:5" ht="12.75">
      <c r="B101" s="6">
        <v>75801</v>
      </c>
      <c r="D101" s="13" t="s">
        <v>129</v>
      </c>
      <c r="E101" s="87">
        <f>E103</f>
        <v>19405629</v>
      </c>
    </row>
    <row r="102" ht="12.75">
      <c r="D102" s="13" t="s">
        <v>130</v>
      </c>
    </row>
    <row r="103" spans="3:5" ht="12.75">
      <c r="C103" s="34" t="s">
        <v>222</v>
      </c>
      <c r="D103" s="13" t="s">
        <v>131</v>
      </c>
      <c r="E103" s="87">
        <v>19405629</v>
      </c>
    </row>
    <row r="104" spans="1:5" ht="12.75">
      <c r="A104" s="3"/>
      <c r="B104" s="3">
        <v>75814</v>
      </c>
      <c r="C104" s="33"/>
      <c r="D104" s="16" t="s">
        <v>132</v>
      </c>
      <c r="E104" s="88">
        <f>SUM(E105:E105)</f>
        <v>20000</v>
      </c>
    </row>
    <row r="105" spans="1:5" ht="12.75">
      <c r="A105" s="3"/>
      <c r="B105" s="3"/>
      <c r="C105" s="33" t="s">
        <v>208</v>
      </c>
      <c r="D105" s="16" t="s">
        <v>422</v>
      </c>
      <c r="E105" s="88">
        <v>20000</v>
      </c>
    </row>
    <row r="106" spans="1:5" ht="12.75">
      <c r="A106" s="3"/>
      <c r="B106" s="3">
        <v>75831</v>
      </c>
      <c r="C106" s="33"/>
      <c r="D106" s="16" t="s">
        <v>322</v>
      </c>
      <c r="E106" s="88">
        <f>E107</f>
        <v>210639</v>
      </c>
    </row>
    <row r="107" spans="1:5" ht="12.75">
      <c r="A107" s="21"/>
      <c r="B107" s="21"/>
      <c r="C107" s="38" t="s">
        <v>222</v>
      </c>
      <c r="D107" s="45" t="s">
        <v>131</v>
      </c>
      <c r="E107" s="89">
        <v>210639</v>
      </c>
    </row>
    <row r="108" spans="1:5" ht="12.75">
      <c r="A108" s="3">
        <v>801</v>
      </c>
      <c r="B108" s="3"/>
      <c r="C108" s="33"/>
      <c r="D108" s="16" t="s">
        <v>357</v>
      </c>
      <c r="E108" s="88">
        <f>E109</f>
        <v>2606220</v>
      </c>
    </row>
    <row r="109" spans="1:5" ht="12.75">
      <c r="A109" s="3"/>
      <c r="B109" s="3">
        <v>80104</v>
      </c>
      <c r="C109" s="33"/>
      <c r="D109" s="16" t="s">
        <v>361</v>
      </c>
      <c r="E109" s="88">
        <f>SUM(E110:E115)</f>
        <v>2606220</v>
      </c>
    </row>
    <row r="110" spans="1:5" ht="12.75">
      <c r="A110" s="3"/>
      <c r="B110" s="3"/>
      <c r="C110" s="34" t="s">
        <v>204</v>
      </c>
      <c r="D110" s="13" t="s">
        <v>115</v>
      </c>
      <c r="E110" s="88">
        <v>500000</v>
      </c>
    </row>
    <row r="111" spans="1:5" ht="12.75">
      <c r="A111" s="3"/>
      <c r="B111" s="3"/>
      <c r="C111" s="33" t="s">
        <v>234</v>
      </c>
      <c r="D111" s="16" t="s">
        <v>492</v>
      </c>
      <c r="E111" s="88">
        <v>1206220</v>
      </c>
    </row>
    <row r="112" spans="1:5" ht="12.75">
      <c r="A112" s="3"/>
      <c r="B112" s="3"/>
      <c r="C112" s="33"/>
      <c r="D112" s="16" t="s">
        <v>235</v>
      </c>
      <c r="E112" s="88"/>
    </row>
    <row r="113" spans="1:5" ht="12.75">
      <c r="A113" s="3"/>
      <c r="B113" s="3"/>
      <c r="C113" s="33" t="s">
        <v>378</v>
      </c>
      <c r="D113" s="16" t="s">
        <v>379</v>
      </c>
      <c r="E113" s="88">
        <v>900000</v>
      </c>
    </row>
    <row r="114" spans="1:5" ht="12.75">
      <c r="A114" s="3"/>
      <c r="B114" s="3"/>
      <c r="C114" s="33"/>
      <c r="D114" s="16" t="s">
        <v>380</v>
      </c>
      <c r="E114" s="88"/>
    </row>
    <row r="115" spans="1:5" ht="12.75">
      <c r="A115" s="21"/>
      <c r="B115" s="21"/>
      <c r="C115" s="38"/>
      <c r="D115" s="45" t="s">
        <v>381</v>
      </c>
      <c r="E115" s="89"/>
    </row>
    <row r="116" spans="1:5" ht="12.75">
      <c r="A116" s="6">
        <v>852</v>
      </c>
      <c r="D116" s="13" t="s">
        <v>225</v>
      </c>
      <c r="E116" s="88">
        <f>E129+E136+E117+E124+E133+E139</f>
        <v>1923650</v>
      </c>
    </row>
    <row r="117" spans="2:5" ht="12.75">
      <c r="B117" s="6">
        <v>85203</v>
      </c>
      <c r="D117" s="13" t="s">
        <v>189</v>
      </c>
      <c r="E117" s="88">
        <f>SUM(E118:E123)</f>
        <v>420700</v>
      </c>
    </row>
    <row r="118" spans="3:5" ht="12.75">
      <c r="C118" s="34" t="s">
        <v>223</v>
      </c>
      <c r="D118" s="13" t="s">
        <v>134</v>
      </c>
      <c r="E118" s="88">
        <v>420600</v>
      </c>
    </row>
    <row r="119" spans="4:5" ht="12.75">
      <c r="D119" s="13" t="s">
        <v>135</v>
      </c>
      <c r="E119" s="88"/>
    </row>
    <row r="120" spans="4:5" ht="12.75">
      <c r="D120" s="13" t="s">
        <v>136</v>
      </c>
      <c r="E120" s="88"/>
    </row>
    <row r="121" spans="3:5" ht="12.75">
      <c r="C121" s="33" t="s">
        <v>238</v>
      </c>
      <c r="D121" s="16" t="s">
        <v>239</v>
      </c>
      <c r="E121" s="88">
        <v>100</v>
      </c>
    </row>
    <row r="122" spans="3:5" ht="12.75">
      <c r="C122" s="33"/>
      <c r="D122" s="16" t="s">
        <v>329</v>
      </c>
      <c r="E122" s="88"/>
    </row>
    <row r="123" spans="3:5" ht="12.75">
      <c r="C123" s="33"/>
      <c r="D123" s="16" t="s">
        <v>240</v>
      </c>
      <c r="E123" s="88"/>
    </row>
    <row r="124" spans="1:5" ht="12.75">
      <c r="A124"/>
      <c r="B124" s="6">
        <v>85213</v>
      </c>
      <c r="D124" s="13" t="s">
        <v>158</v>
      </c>
      <c r="E124" s="88">
        <f>SUM(E127:E128)</f>
        <v>69200</v>
      </c>
    </row>
    <row r="125" spans="1:5" ht="12.75">
      <c r="A125"/>
      <c r="D125" s="13" t="s">
        <v>539</v>
      </c>
      <c r="E125" s="88"/>
    </row>
    <row r="126" spans="1:5" ht="12.75">
      <c r="A126"/>
      <c r="D126" s="13" t="s">
        <v>540</v>
      </c>
      <c r="E126" s="88"/>
    </row>
    <row r="127" spans="3:5" ht="12.75">
      <c r="C127" s="33" t="s">
        <v>234</v>
      </c>
      <c r="D127" s="16" t="s">
        <v>492</v>
      </c>
      <c r="E127" s="88">
        <v>69200</v>
      </c>
    </row>
    <row r="128" spans="3:5" ht="12.75">
      <c r="C128" s="33"/>
      <c r="D128" s="16" t="s">
        <v>235</v>
      </c>
      <c r="E128" s="88"/>
    </row>
    <row r="129" spans="1:5" ht="12.75">
      <c r="A129" s="3"/>
      <c r="B129" s="6">
        <v>85214</v>
      </c>
      <c r="D129" s="13" t="s">
        <v>541</v>
      </c>
      <c r="E129" s="88">
        <f>SUM(E131:E132)</f>
        <v>410004</v>
      </c>
    </row>
    <row r="130" spans="1:5" ht="12.75">
      <c r="A130" s="3"/>
      <c r="D130" s="13" t="s">
        <v>267</v>
      </c>
      <c r="E130" s="88"/>
    </row>
    <row r="131" spans="1:5" ht="12.75">
      <c r="A131" s="3"/>
      <c r="B131" s="3"/>
      <c r="C131" s="33" t="s">
        <v>234</v>
      </c>
      <c r="D131" s="16" t="s">
        <v>492</v>
      </c>
      <c r="E131" s="88">
        <v>410004</v>
      </c>
    </row>
    <row r="132" spans="1:5" ht="12.75">
      <c r="A132" s="3"/>
      <c r="B132" s="3"/>
      <c r="C132" s="33"/>
      <c r="D132" s="16" t="s">
        <v>235</v>
      </c>
      <c r="E132" s="88"/>
    </row>
    <row r="133" spans="1:5" ht="12.75">
      <c r="A133" s="3"/>
      <c r="B133" s="3">
        <v>85216</v>
      </c>
      <c r="C133" s="33"/>
      <c r="D133" s="16" t="s">
        <v>321</v>
      </c>
      <c r="E133" s="88">
        <f>SUM(E134:E135)</f>
        <v>664440</v>
      </c>
    </row>
    <row r="134" spans="1:5" ht="12.75">
      <c r="A134" s="3"/>
      <c r="B134" s="3"/>
      <c r="C134" s="33" t="s">
        <v>234</v>
      </c>
      <c r="D134" s="16" t="s">
        <v>492</v>
      </c>
      <c r="E134" s="88">
        <v>664440</v>
      </c>
    </row>
    <row r="135" spans="1:5" ht="12.75">
      <c r="A135" s="3"/>
      <c r="B135" s="3"/>
      <c r="C135" s="33"/>
      <c r="D135" s="16" t="s">
        <v>235</v>
      </c>
      <c r="E135" s="88"/>
    </row>
    <row r="136" spans="1:5" ht="12.75">
      <c r="A136" s="3"/>
      <c r="B136" s="3">
        <v>85219</v>
      </c>
      <c r="C136" s="33"/>
      <c r="D136" s="16" t="s">
        <v>70</v>
      </c>
      <c r="E136" s="88">
        <f>SUM(E137:E137)</f>
        <v>183443</v>
      </c>
    </row>
    <row r="137" spans="1:5" ht="12.75">
      <c r="A137" s="3"/>
      <c r="B137" s="3"/>
      <c r="C137" s="33" t="s">
        <v>234</v>
      </c>
      <c r="D137" s="16" t="s">
        <v>492</v>
      </c>
      <c r="E137" s="88">
        <v>183443</v>
      </c>
    </row>
    <row r="138" spans="1:5" ht="12.75">
      <c r="A138" s="3"/>
      <c r="B138" s="3"/>
      <c r="C138" s="33"/>
      <c r="D138" s="16" t="s">
        <v>235</v>
      </c>
      <c r="E138" s="88"/>
    </row>
    <row r="139" spans="1:5" ht="12.75">
      <c r="A139" s="3"/>
      <c r="B139" s="3">
        <v>85228</v>
      </c>
      <c r="C139" s="33"/>
      <c r="D139" s="16" t="s">
        <v>360</v>
      </c>
      <c r="E139" s="88">
        <f>SUM(E140:E144)</f>
        <v>175863</v>
      </c>
    </row>
    <row r="140" spans="1:5" ht="12.75">
      <c r="A140" s="3"/>
      <c r="B140" s="3"/>
      <c r="C140" s="34" t="s">
        <v>223</v>
      </c>
      <c r="D140" s="13" t="s">
        <v>134</v>
      </c>
      <c r="E140" s="88">
        <v>175560</v>
      </c>
    </row>
    <row r="141" spans="1:5" ht="12.75">
      <c r="A141" s="3"/>
      <c r="B141" s="3"/>
      <c r="C141" s="33"/>
      <c r="D141" s="16" t="s">
        <v>135</v>
      </c>
      <c r="E141" s="88"/>
    </row>
    <row r="142" spans="1:5" ht="12.75">
      <c r="A142" s="3"/>
      <c r="B142" s="3"/>
      <c r="C142" s="33"/>
      <c r="D142" s="16" t="s">
        <v>136</v>
      </c>
      <c r="E142" s="88"/>
    </row>
    <row r="143" spans="1:5" ht="12.75">
      <c r="A143" s="3"/>
      <c r="B143" s="3"/>
      <c r="C143" s="33" t="s">
        <v>238</v>
      </c>
      <c r="D143" s="16" t="s">
        <v>239</v>
      </c>
      <c r="E143" s="88">
        <v>303</v>
      </c>
    </row>
    <row r="144" spans="1:5" ht="12.75">
      <c r="A144" s="3"/>
      <c r="B144" s="3"/>
      <c r="C144" s="33"/>
      <c r="D144" s="16" t="s">
        <v>329</v>
      </c>
      <c r="E144" s="88"/>
    </row>
    <row r="145" spans="1:5" ht="12.75">
      <c r="A145" s="21"/>
      <c r="B145" s="21"/>
      <c r="C145" s="38"/>
      <c r="D145" s="45" t="s">
        <v>240</v>
      </c>
      <c r="E145" s="89"/>
    </row>
    <row r="146" spans="1:5" ht="12.75">
      <c r="A146" s="3">
        <v>855</v>
      </c>
      <c r="B146" s="3"/>
      <c r="C146" s="33"/>
      <c r="D146" s="16" t="s">
        <v>467</v>
      </c>
      <c r="E146" s="88">
        <f>E147+E162+J172+E179+E187</f>
        <v>29744242</v>
      </c>
    </row>
    <row r="147" spans="1:5" ht="12.75">
      <c r="A147" s="3"/>
      <c r="B147" s="6">
        <v>85501</v>
      </c>
      <c r="C147" s="33"/>
      <c r="D147" s="132" t="s">
        <v>457</v>
      </c>
      <c r="E147" s="88">
        <f>SUM(E148:E157)</f>
        <v>22187320</v>
      </c>
    </row>
    <row r="148" spans="1:5" ht="12.75">
      <c r="A148" s="3"/>
      <c r="C148" s="34" t="s">
        <v>328</v>
      </c>
      <c r="D148" s="13" t="s">
        <v>424</v>
      </c>
      <c r="E148" s="88">
        <v>2100</v>
      </c>
    </row>
    <row r="149" spans="1:5" ht="12.75">
      <c r="A149" s="3"/>
      <c r="D149" s="13" t="s">
        <v>423</v>
      </c>
      <c r="E149" s="88"/>
    </row>
    <row r="150" spans="1:5" ht="12.75">
      <c r="A150" s="3"/>
      <c r="D150" s="13" t="s">
        <v>343</v>
      </c>
      <c r="E150" s="88"/>
    </row>
    <row r="151" spans="1:5" ht="12.75">
      <c r="A151" s="3"/>
      <c r="D151" s="13" t="s">
        <v>344</v>
      </c>
      <c r="E151" s="88"/>
    </row>
    <row r="152" spans="1:5" ht="12.75">
      <c r="A152" s="3"/>
      <c r="B152" s="3"/>
      <c r="C152" s="33" t="s">
        <v>458</v>
      </c>
      <c r="D152" s="132" t="s">
        <v>459</v>
      </c>
      <c r="E152" s="88">
        <v>22155320</v>
      </c>
    </row>
    <row r="153" spans="1:5" ht="12.75">
      <c r="A153" s="3"/>
      <c r="B153" s="3"/>
      <c r="C153" s="123"/>
      <c r="D153" s="132" t="s">
        <v>460</v>
      </c>
      <c r="E153" s="88"/>
    </row>
    <row r="154" spans="1:5" ht="12.75">
      <c r="A154" s="3"/>
      <c r="B154" s="3"/>
      <c r="C154" s="123"/>
      <c r="D154" s="132" t="s">
        <v>461</v>
      </c>
      <c r="E154" s="88"/>
    </row>
    <row r="155" spans="1:5" ht="12.75">
      <c r="A155" s="3"/>
      <c r="B155" s="3"/>
      <c r="C155" s="123"/>
      <c r="D155" s="132" t="s">
        <v>463</v>
      </c>
      <c r="E155" s="88"/>
    </row>
    <row r="156" spans="1:5" ht="12.75">
      <c r="A156" s="3"/>
      <c r="B156" s="3"/>
      <c r="C156" s="33"/>
      <c r="D156" s="16" t="s">
        <v>462</v>
      </c>
      <c r="E156" s="88"/>
    </row>
    <row r="157" spans="1:5" ht="12.75">
      <c r="A157" s="3"/>
      <c r="B157" s="3"/>
      <c r="C157" s="33" t="s">
        <v>330</v>
      </c>
      <c r="D157" s="16" t="s">
        <v>345</v>
      </c>
      <c r="E157" s="88">
        <v>29900</v>
      </c>
    </row>
    <row r="158" spans="1:5" ht="12.75">
      <c r="A158" s="3"/>
      <c r="B158" s="3"/>
      <c r="C158" s="33"/>
      <c r="D158" s="16" t="s">
        <v>346</v>
      </c>
      <c r="E158" s="88"/>
    </row>
    <row r="159" spans="1:5" ht="12.75">
      <c r="A159" s="3"/>
      <c r="B159" s="3"/>
      <c r="C159" s="33"/>
      <c r="D159" s="16" t="s">
        <v>347</v>
      </c>
      <c r="E159" s="88"/>
    </row>
    <row r="160" spans="1:5" ht="12.75">
      <c r="A160" s="3"/>
      <c r="B160" s="3"/>
      <c r="C160" s="33"/>
      <c r="D160" s="16" t="s">
        <v>348</v>
      </c>
      <c r="E160" s="88"/>
    </row>
    <row r="161" spans="1:5" ht="12.75">
      <c r="A161" s="3"/>
      <c r="B161" s="3"/>
      <c r="C161" s="33"/>
      <c r="D161" s="16" t="s">
        <v>349</v>
      </c>
      <c r="E161" s="88"/>
    </row>
    <row r="162" spans="1:5" ht="12.75">
      <c r="A162" s="3"/>
      <c r="B162" s="3">
        <v>85502</v>
      </c>
      <c r="C162" s="33"/>
      <c r="D162" s="13" t="s">
        <v>308</v>
      </c>
      <c r="E162" s="88">
        <f>SUM(E165:E175)</f>
        <v>7413590</v>
      </c>
    </row>
    <row r="163" spans="1:5" ht="12.75">
      <c r="A163" s="3"/>
      <c r="B163" s="3"/>
      <c r="C163" s="33"/>
      <c r="D163" s="13" t="s">
        <v>309</v>
      </c>
      <c r="E163" s="88"/>
    </row>
    <row r="164" spans="1:5" ht="12.75">
      <c r="A164" s="3"/>
      <c r="B164" s="3"/>
      <c r="C164" s="33"/>
      <c r="D164" s="13" t="s">
        <v>310</v>
      </c>
      <c r="E164" s="88"/>
    </row>
    <row r="165" spans="1:5" ht="12.75">
      <c r="A165" s="3"/>
      <c r="B165" s="3"/>
      <c r="C165" s="34" t="s">
        <v>328</v>
      </c>
      <c r="D165" s="13" t="s">
        <v>424</v>
      </c>
      <c r="E165" s="88">
        <v>15000</v>
      </c>
    </row>
    <row r="166" spans="1:5" ht="12.75">
      <c r="A166" s="3"/>
      <c r="B166" s="3"/>
      <c r="D166" s="13" t="s">
        <v>423</v>
      </c>
      <c r="E166" s="88"/>
    </row>
    <row r="167" spans="1:5" ht="12.75">
      <c r="A167" s="3"/>
      <c r="B167" s="3"/>
      <c r="D167" s="13" t="s">
        <v>343</v>
      </c>
      <c r="E167" s="88"/>
    </row>
    <row r="168" spans="1:5" ht="12.75">
      <c r="A168" s="3"/>
      <c r="B168" s="3"/>
      <c r="D168" s="13" t="s">
        <v>344</v>
      </c>
      <c r="E168" s="88"/>
    </row>
    <row r="169" spans="1:5" ht="12.75">
      <c r="A169" s="3"/>
      <c r="B169" s="3"/>
      <c r="C169" s="34" t="s">
        <v>223</v>
      </c>
      <c r="D169" s="13" t="s">
        <v>134</v>
      </c>
      <c r="E169" s="88">
        <v>7270590</v>
      </c>
    </row>
    <row r="170" spans="1:5" ht="12.75">
      <c r="A170" s="3"/>
      <c r="B170" s="3"/>
      <c r="D170" s="13" t="s">
        <v>135</v>
      </c>
      <c r="E170" s="88"/>
    </row>
    <row r="171" spans="1:5" ht="12.75">
      <c r="A171" s="3"/>
      <c r="B171" s="3"/>
      <c r="D171" s="13" t="s">
        <v>136</v>
      </c>
      <c r="E171" s="88"/>
    </row>
    <row r="172" spans="1:5" ht="12.75">
      <c r="A172" s="3"/>
      <c r="B172" s="3"/>
      <c r="C172" s="33" t="s">
        <v>238</v>
      </c>
      <c r="D172" s="16" t="s">
        <v>239</v>
      </c>
      <c r="E172" s="88"/>
    </row>
    <row r="173" spans="1:5" ht="12.75">
      <c r="A173" s="3"/>
      <c r="B173" s="3"/>
      <c r="C173" s="33"/>
      <c r="D173" s="16" t="s">
        <v>329</v>
      </c>
      <c r="E173" s="88">
        <v>80000</v>
      </c>
    </row>
    <row r="174" spans="1:5" ht="12.75">
      <c r="A174" s="3"/>
      <c r="B174" s="3"/>
      <c r="C174" s="33"/>
      <c r="D174" s="16" t="s">
        <v>240</v>
      </c>
      <c r="E174" s="88"/>
    </row>
    <row r="175" spans="1:5" ht="12.75">
      <c r="A175" s="3"/>
      <c r="B175" s="3"/>
      <c r="C175" s="33" t="s">
        <v>330</v>
      </c>
      <c r="D175" s="16" t="s">
        <v>345</v>
      </c>
      <c r="E175" s="88">
        <v>48000</v>
      </c>
    </row>
    <row r="176" spans="1:5" ht="12.75">
      <c r="A176" s="3"/>
      <c r="B176" s="3"/>
      <c r="C176" s="33"/>
      <c r="D176" s="16" t="s">
        <v>346</v>
      </c>
      <c r="E176" s="88"/>
    </row>
    <row r="177" spans="1:5" ht="12.75">
      <c r="A177" s="3"/>
      <c r="B177" s="3"/>
      <c r="C177" s="33"/>
      <c r="D177" s="16" t="s">
        <v>527</v>
      </c>
      <c r="E177" s="88"/>
    </row>
    <row r="178" spans="1:5" ht="12.75">
      <c r="A178" s="3"/>
      <c r="B178" s="3"/>
      <c r="C178" s="33"/>
      <c r="D178" s="16" t="s">
        <v>511</v>
      </c>
      <c r="E178" s="88"/>
    </row>
    <row r="179" spans="1:5" ht="12.75">
      <c r="A179" s="3"/>
      <c r="B179" s="3">
        <v>85513</v>
      </c>
      <c r="C179" s="33"/>
      <c r="D179" s="16" t="s">
        <v>517</v>
      </c>
      <c r="E179" s="88">
        <f>E184</f>
        <v>43332</v>
      </c>
    </row>
    <row r="180" spans="1:5" ht="12.75">
      <c r="A180" s="3"/>
      <c r="B180" s="3"/>
      <c r="C180" s="33"/>
      <c r="D180" s="16" t="s">
        <v>518</v>
      </c>
      <c r="E180" s="88"/>
    </row>
    <row r="181" spans="1:5" ht="12.75">
      <c r="A181" s="3"/>
      <c r="B181" s="3"/>
      <c r="C181" s="33"/>
      <c r="D181" s="16" t="s">
        <v>519</v>
      </c>
      <c r="E181" s="88"/>
    </row>
    <row r="182" spans="1:5" ht="12.75">
      <c r="A182" s="3"/>
      <c r="B182" s="3"/>
      <c r="C182" s="33"/>
      <c r="D182" s="16" t="s">
        <v>520</v>
      </c>
      <c r="E182" s="88"/>
    </row>
    <row r="183" spans="1:5" ht="12.75">
      <c r="A183" s="3"/>
      <c r="B183" s="3"/>
      <c r="C183" s="33"/>
      <c r="D183" s="16" t="s">
        <v>521</v>
      </c>
      <c r="E183" s="88"/>
    </row>
    <row r="184" spans="1:5" ht="12.75">
      <c r="A184" s="3"/>
      <c r="B184" s="3"/>
      <c r="C184" s="34" t="s">
        <v>223</v>
      </c>
      <c r="D184" s="13" t="s">
        <v>134</v>
      </c>
      <c r="E184" s="88">
        <v>43332</v>
      </c>
    </row>
    <row r="185" spans="1:5" ht="12.75">
      <c r="A185" s="3"/>
      <c r="B185" s="3"/>
      <c r="C185" s="33"/>
      <c r="D185" s="16" t="s">
        <v>135</v>
      </c>
      <c r="E185" s="88"/>
    </row>
    <row r="186" spans="1:5" ht="12.75">
      <c r="A186" s="3"/>
      <c r="B186" s="3"/>
      <c r="C186" s="33"/>
      <c r="D186" s="16" t="s">
        <v>136</v>
      </c>
      <c r="E186" s="88"/>
    </row>
    <row r="187" spans="1:5" ht="12.75">
      <c r="A187" s="3"/>
      <c r="B187" s="3">
        <v>85516</v>
      </c>
      <c r="C187" s="33"/>
      <c r="D187" s="16" t="s">
        <v>556</v>
      </c>
      <c r="E187" s="88">
        <f>E188</f>
        <v>100000</v>
      </c>
    </row>
    <row r="188" spans="1:5" ht="12.75">
      <c r="A188" s="3"/>
      <c r="B188" s="3"/>
      <c r="C188" s="33" t="s">
        <v>378</v>
      </c>
      <c r="D188" s="16" t="s">
        <v>379</v>
      </c>
      <c r="E188" s="88">
        <v>100000</v>
      </c>
    </row>
    <row r="189" spans="1:5" ht="12.75">
      <c r="A189" s="3"/>
      <c r="B189" s="3"/>
      <c r="C189" s="33"/>
      <c r="D189" s="16" t="s">
        <v>380</v>
      </c>
      <c r="E189" s="88"/>
    </row>
    <row r="190" spans="1:5" ht="12.75">
      <c r="A190" s="21"/>
      <c r="B190" s="21"/>
      <c r="C190" s="38"/>
      <c r="D190" s="45" t="s">
        <v>381</v>
      </c>
      <c r="E190" s="89"/>
    </row>
    <row r="191" spans="1:5" ht="12.75">
      <c r="A191" s="3">
        <v>900</v>
      </c>
      <c r="B191" s="3"/>
      <c r="C191" s="33"/>
      <c r="D191" s="16" t="s">
        <v>331</v>
      </c>
      <c r="E191" s="88">
        <f>E208+E192+E197</f>
        <v>16413582</v>
      </c>
    </row>
    <row r="192" spans="1:5" ht="12.75">
      <c r="A192" s="3"/>
      <c r="B192" s="3">
        <v>90002</v>
      </c>
      <c r="C192" s="33"/>
      <c r="D192" s="16" t="s">
        <v>425</v>
      </c>
      <c r="E192" s="88">
        <f>SUM(E193:E195)</f>
        <v>6804000</v>
      </c>
    </row>
    <row r="193" spans="1:5" ht="12.75">
      <c r="A193" s="3"/>
      <c r="B193" s="3"/>
      <c r="C193" s="43" t="s">
        <v>247</v>
      </c>
      <c r="D193" s="53" t="s">
        <v>296</v>
      </c>
      <c r="E193" s="88">
        <v>6800000</v>
      </c>
    </row>
    <row r="194" spans="1:5" ht="12.75">
      <c r="A194" s="3"/>
      <c r="B194" s="3"/>
      <c r="C194" s="33"/>
      <c r="D194" s="16" t="s">
        <v>297</v>
      </c>
      <c r="E194" s="88"/>
    </row>
    <row r="195" spans="1:5" ht="12.75">
      <c r="A195" s="3"/>
      <c r="B195" s="3"/>
      <c r="C195" s="33" t="s">
        <v>489</v>
      </c>
      <c r="D195" s="16" t="s">
        <v>490</v>
      </c>
      <c r="E195" s="88">
        <v>4000</v>
      </c>
    </row>
    <row r="196" spans="1:5" ht="12.75">
      <c r="A196" s="3"/>
      <c r="B196" s="3"/>
      <c r="C196" s="33"/>
      <c r="D196" s="16" t="s">
        <v>491</v>
      </c>
      <c r="E196" s="88"/>
    </row>
    <row r="197" spans="1:5" ht="12.75">
      <c r="A197" s="3"/>
      <c r="B197" s="3">
        <v>90004</v>
      </c>
      <c r="C197" s="33"/>
      <c r="D197" s="75" t="s">
        <v>109</v>
      </c>
      <c r="E197" s="88">
        <f>SUM(E198:E203)</f>
        <v>9529582</v>
      </c>
    </row>
    <row r="198" spans="1:5" ht="12.75">
      <c r="A198" s="3"/>
      <c r="B198" s="3"/>
      <c r="C198" s="33" t="s">
        <v>557</v>
      </c>
      <c r="D198" s="16" t="s">
        <v>558</v>
      </c>
      <c r="E198" s="88">
        <v>8408454</v>
      </c>
    </row>
    <row r="199" spans="1:5" ht="12.75">
      <c r="A199" s="3"/>
      <c r="B199" s="3"/>
      <c r="C199" s="33"/>
      <c r="D199" s="16" t="s">
        <v>559</v>
      </c>
      <c r="E199" s="88"/>
    </row>
    <row r="200" spans="1:5" ht="12.75">
      <c r="A200" s="3"/>
      <c r="B200" s="3"/>
      <c r="C200" s="33"/>
      <c r="D200" s="16" t="s">
        <v>560</v>
      </c>
      <c r="E200" s="88"/>
    </row>
    <row r="201" spans="1:5" ht="12.75">
      <c r="A201" s="3"/>
      <c r="B201" s="3"/>
      <c r="C201" s="33"/>
      <c r="D201" s="16" t="s">
        <v>561</v>
      </c>
      <c r="E201" s="88"/>
    </row>
    <row r="202" spans="1:5" ht="12.75">
      <c r="A202" s="3"/>
      <c r="B202" s="3"/>
      <c r="C202" s="33"/>
      <c r="D202" s="16" t="s">
        <v>271</v>
      </c>
      <c r="E202" s="88"/>
    </row>
    <row r="203" spans="1:5" ht="12.75">
      <c r="A203" s="3"/>
      <c r="B203" s="3"/>
      <c r="C203" s="33" t="s">
        <v>562</v>
      </c>
      <c r="D203" s="16" t="s">
        <v>558</v>
      </c>
      <c r="E203" s="88">
        <v>1121128</v>
      </c>
    </row>
    <row r="204" spans="1:5" ht="12.75">
      <c r="A204" s="3"/>
      <c r="B204" s="3"/>
      <c r="C204" s="33"/>
      <c r="D204" s="16" t="s">
        <v>559</v>
      </c>
      <c r="E204" s="88"/>
    </row>
    <row r="205" spans="1:5" ht="12.75">
      <c r="A205" s="3"/>
      <c r="B205" s="3"/>
      <c r="C205" s="33"/>
      <c r="D205" s="16" t="s">
        <v>560</v>
      </c>
      <c r="E205" s="88"/>
    </row>
    <row r="206" spans="1:5" ht="12.75">
      <c r="A206" s="3"/>
      <c r="B206" s="3"/>
      <c r="C206" s="33"/>
      <c r="D206" s="16" t="s">
        <v>561</v>
      </c>
      <c r="E206" s="88"/>
    </row>
    <row r="207" spans="1:5" ht="12.75">
      <c r="A207" s="3"/>
      <c r="B207" s="3"/>
      <c r="C207" s="33"/>
      <c r="D207" s="16" t="s">
        <v>271</v>
      </c>
      <c r="E207" s="88"/>
    </row>
    <row r="208" spans="1:5" ht="12.75">
      <c r="A208" s="3"/>
      <c r="B208" s="3">
        <v>90019</v>
      </c>
      <c r="C208" s="33"/>
      <c r="D208" s="16" t="s">
        <v>358</v>
      </c>
      <c r="E208" s="88">
        <f>SUM(E210:E210)</f>
        <v>80000</v>
      </c>
    </row>
    <row r="209" spans="1:5" ht="12.75">
      <c r="A209" s="3"/>
      <c r="B209" s="3"/>
      <c r="C209" s="33"/>
      <c r="D209" s="16" t="s">
        <v>359</v>
      </c>
      <c r="E209" s="88"/>
    </row>
    <row r="210" spans="1:5" ht="12.75">
      <c r="A210" s="21"/>
      <c r="B210" s="21"/>
      <c r="C210" s="38" t="s">
        <v>294</v>
      </c>
      <c r="D210" s="45" t="s">
        <v>295</v>
      </c>
      <c r="E210" s="89">
        <v>80000</v>
      </c>
    </row>
    <row r="211" spans="1:5" ht="12.75">
      <c r="A211" s="3">
        <v>921</v>
      </c>
      <c r="B211" s="3"/>
      <c r="C211" s="33"/>
      <c r="D211" s="16" t="s">
        <v>563</v>
      </c>
      <c r="E211" s="88">
        <f>E212</f>
        <v>534319</v>
      </c>
    </row>
    <row r="212" spans="2:5" ht="12.75">
      <c r="B212" s="6">
        <v>92118</v>
      </c>
      <c r="D212" s="13" t="s">
        <v>38</v>
      </c>
      <c r="E212" s="87">
        <f>E213</f>
        <v>534319</v>
      </c>
    </row>
    <row r="213" spans="3:5" ht="12.75">
      <c r="C213" s="33" t="s">
        <v>557</v>
      </c>
      <c r="D213" s="16" t="s">
        <v>558</v>
      </c>
      <c r="E213" s="87">
        <v>534319</v>
      </c>
    </row>
    <row r="214" spans="3:4" ht="12.75">
      <c r="C214" s="33"/>
      <c r="D214" s="16" t="s">
        <v>559</v>
      </c>
    </row>
    <row r="215" spans="3:4" ht="12.75">
      <c r="C215" s="33"/>
      <c r="D215" s="16" t="s">
        <v>560</v>
      </c>
    </row>
    <row r="216" spans="3:4" ht="12.75">
      <c r="C216" s="33"/>
      <c r="D216" s="16" t="s">
        <v>561</v>
      </c>
    </row>
    <row r="217" spans="3:4" ht="13.5" customHeight="1">
      <c r="C217" s="33"/>
      <c r="D217" s="16" t="s">
        <v>271</v>
      </c>
    </row>
    <row r="218" spans="3:4" ht="13.5" customHeight="1">
      <c r="C218" s="33"/>
      <c r="D218" s="16"/>
    </row>
    <row r="219" spans="3:4" ht="13.5" customHeight="1">
      <c r="C219" s="33"/>
      <c r="D219" s="16"/>
    </row>
    <row r="220" spans="3:4" ht="13.5" customHeight="1">
      <c r="C220" s="33"/>
      <c r="D220" s="16"/>
    </row>
    <row r="221" spans="3:4" ht="13.5" customHeight="1">
      <c r="C221" s="33"/>
      <c r="D221" s="16"/>
    </row>
    <row r="222" spans="3:4" ht="13.5" customHeight="1">
      <c r="C222" s="33"/>
      <c r="D222" s="16"/>
    </row>
    <row r="223" spans="3:4" ht="13.5" customHeight="1">
      <c r="C223" s="33"/>
      <c r="D223" s="16"/>
    </row>
    <row r="224" spans="4:5" ht="12.75">
      <c r="D224"/>
      <c r="E224" s="92" t="s">
        <v>30</v>
      </c>
    </row>
    <row r="225" spans="4:5" ht="12.75">
      <c r="D225"/>
      <c r="E225" s="79" t="s">
        <v>582</v>
      </c>
    </row>
    <row r="226" spans="4:5" ht="12.75">
      <c r="D226" s="7" t="s">
        <v>550</v>
      </c>
      <c r="E226" s="90" t="s">
        <v>194</v>
      </c>
    </row>
    <row r="227" spans="4:5" ht="12.75">
      <c r="D227" s="7" t="s">
        <v>18</v>
      </c>
      <c r="E227" s="90" t="s">
        <v>583</v>
      </c>
    </row>
    <row r="228" spans="4:5" ht="12.75">
      <c r="D228"/>
      <c r="E228" s="90"/>
    </row>
    <row r="229" spans="4:5" ht="12.75">
      <c r="D229" t="s">
        <v>14</v>
      </c>
      <c r="E229" s="79"/>
    </row>
    <row r="230" spans="1:5" ht="12.75">
      <c r="A230" s="1" t="s">
        <v>0</v>
      </c>
      <c r="B230" s="1" t="s">
        <v>41</v>
      </c>
      <c r="C230" s="31" t="s">
        <v>8</v>
      </c>
      <c r="D230" s="1" t="s">
        <v>9</v>
      </c>
      <c r="E230" s="82" t="s">
        <v>10</v>
      </c>
    </row>
    <row r="231" spans="1:5" ht="13.5" customHeight="1">
      <c r="A231" s="6">
        <v>852</v>
      </c>
      <c r="D231" t="s">
        <v>224</v>
      </c>
      <c r="E231" s="79">
        <f>E253+E256+E247+E232+E240</f>
        <v>227200</v>
      </c>
    </row>
    <row r="232" spans="2:5" ht="13.5" customHeight="1">
      <c r="B232" s="6">
        <v>85213</v>
      </c>
      <c r="D232" s="13" t="s">
        <v>158</v>
      </c>
      <c r="E232" s="79">
        <f>E235</f>
        <v>2500</v>
      </c>
    </row>
    <row r="233" spans="4:5" ht="13.5" customHeight="1">
      <c r="D233" s="13" t="s">
        <v>539</v>
      </c>
      <c r="E233" s="79"/>
    </row>
    <row r="234" spans="4:5" ht="13.5" customHeight="1">
      <c r="D234" s="13" t="s">
        <v>540</v>
      </c>
      <c r="E234" s="79"/>
    </row>
    <row r="235" spans="3:5" ht="13.5" customHeight="1">
      <c r="C235" s="33" t="s">
        <v>330</v>
      </c>
      <c r="D235" s="16" t="s">
        <v>345</v>
      </c>
      <c r="E235" s="79">
        <v>2500</v>
      </c>
    </row>
    <row r="236" spans="3:5" ht="13.5" customHeight="1">
      <c r="C236" s="33"/>
      <c r="D236" s="16" t="s">
        <v>346</v>
      </c>
      <c r="E236" s="79"/>
    </row>
    <row r="237" spans="3:5" ht="13.5" customHeight="1">
      <c r="C237" s="33"/>
      <c r="D237" s="16" t="s">
        <v>347</v>
      </c>
      <c r="E237" s="79"/>
    </row>
    <row r="238" spans="3:5" ht="13.5" customHeight="1">
      <c r="C238" s="33"/>
      <c r="D238" s="16" t="s">
        <v>348</v>
      </c>
      <c r="E238" s="79"/>
    </row>
    <row r="239" spans="3:5" ht="13.5" customHeight="1">
      <c r="C239" s="33"/>
      <c r="D239" s="16" t="s">
        <v>349</v>
      </c>
      <c r="E239" s="79"/>
    </row>
    <row r="240" spans="2:5" ht="13.5" customHeight="1">
      <c r="B240" s="6">
        <v>85214</v>
      </c>
      <c r="D240" s="13" t="s">
        <v>541</v>
      </c>
      <c r="E240" s="79">
        <f>E242</f>
        <v>4500</v>
      </c>
    </row>
    <row r="241" spans="4:5" ht="13.5" customHeight="1">
      <c r="D241" s="13" t="s">
        <v>542</v>
      </c>
      <c r="E241" s="79"/>
    </row>
    <row r="242" spans="3:5" ht="13.5" customHeight="1">
      <c r="C242" s="33" t="s">
        <v>330</v>
      </c>
      <c r="D242" s="16" t="s">
        <v>345</v>
      </c>
      <c r="E242" s="79">
        <v>4500</v>
      </c>
    </row>
    <row r="243" spans="3:5" ht="13.5" customHeight="1">
      <c r="C243" s="33"/>
      <c r="D243" s="16" t="s">
        <v>346</v>
      </c>
      <c r="E243" s="79"/>
    </row>
    <row r="244" spans="3:5" ht="13.5" customHeight="1">
      <c r="C244" s="33"/>
      <c r="D244" s="16" t="s">
        <v>347</v>
      </c>
      <c r="E244" s="79"/>
    </row>
    <row r="245" spans="3:5" ht="13.5" customHeight="1">
      <c r="C245" s="33"/>
      <c r="D245" s="16" t="s">
        <v>348</v>
      </c>
      <c r="E245" s="79"/>
    </row>
    <row r="246" spans="3:5" ht="13.5" customHeight="1">
      <c r="C246" s="33"/>
      <c r="D246" s="16" t="s">
        <v>349</v>
      </c>
      <c r="E246" s="79"/>
    </row>
    <row r="247" spans="2:5" ht="13.5" customHeight="1">
      <c r="B247" s="3">
        <v>85216</v>
      </c>
      <c r="C247" s="33"/>
      <c r="D247" s="16" t="s">
        <v>321</v>
      </c>
      <c r="E247" s="79">
        <f>E248</f>
        <v>19000</v>
      </c>
    </row>
    <row r="248" spans="2:5" ht="13.5" customHeight="1">
      <c r="B248" s="3"/>
      <c r="C248" s="33" t="s">
        <v>330</v>
      </c>
      <c r="D248" s="16" t="s">
        <v>345</v>
      </c>
      <c r="E248" s="79">
        <v>19000</v>
      </c>
    </row>
    <row r="249" spans="2:5" ht="13.5" customHeight="1">
      <c r="B249" s="3"/>
      <c r="C249" s="33"/>
      <c r="D249" s="16" t="s">
        <v>346</v>
      </c>
      <c r="E249" s="79"/>
    </row>
    <row r="250" spans="3:5" ht="13.5" customHeight="1">
      <c r="C250" s="33"/>
      <c r="D250" s="16" t="s">
        <v>347</v>
      </c>
      <c r="E250" s="79"/>
    </row>
    <row r="251" spans="3:5" ht="13.5" customHeight="1">
      <c r="C251" s="33"/>
      <c r="D251" s="16" t="s">
        <v>348</v>
      </c>
      <c r="E251" s="79"/>
    </row>
    <row r="252" spans="3:5" ht="13.5" customHeight="1">
      <c r="C252" s="33"/>
      <c r="D252" s="16" t="s">
        <v>349</v>
      </c>
      <c r="E252" s="79"/>
    </row>
    <row r="253" spans="2:5" ht="12.75">
      <c r="B253" s="3">
        <v>85219</v>
      </c>
      <c r="C253" s="33"/>
      <c r="D253" s="16" t="s">
        <v>70</v>
      </c>
      <c r="E253" s="79">
        <f>SUM(E254:E255)</f>
        <v>1200</v>
      </c>
    </row>
    <row r="254" spans="3:5" ht="12.75">
      <c r="C254" s="34" t="s">
        <v>204</v>
      </c>
      <c r="D254" s="13" t="s">
        <v>115</v>
      </c>
      <c r="E254" s="79">
        <v>200</v>
      </c>
    </row>
    <row r="255" spans="3:5" ht="12.75">
      <c r="C255" s="33" t="s">
        <v>209</v>
      </c>
      <c r="D255" s="16" t="s">
        <v>157</v>
      </c>
      <c r="E255" s="79">
        <v>1000</v>
      </c>
    </row>
    <row r="256" spans="1:5" ht="12.75">
      <c r="A256"/>
      <c r="B256" s="6">
        <v>85228</v>
      </c>
      <c r="D256" t="s">
        <v>3</v>
      </c>
      <c r="E256" s="79">
        <f>E257</f>
        <v>200000</v>
      </c>
    </row>
    <row r="257" spans="1:5" ht="12.75">
      <c r="A257"/>
      <c r="C257" s="34" t="s">
        <v>204</v>
      </c>
      <c r="D257" s="13" t="s">
        <v>115</v>
      </c>
      <c r="E257" s="87">
        <v>200000</v>
      </c>
    </row>
    <row r="258" spans="1:4" ht="12.75">
      <c r="A258"/>
      <c r="B258" s="3"/>
      <c r="C258" s="33"/>
      <c r="D258" s="16"/>
    </row>
    <row r="259" spans="1:3" ht="12.75">
      <c r="A259"/>
      <c r="B259" s="3"/>
      <c r="C259" s="33"/>
    </row>
    <row r="260" spans="1:3" ht="12.75">
      <c r="A260"/>
      <c r="B260" s="3"/>
      <c r="C260" s="33"/>
    </row>
    <row r="261" spans="1:3" ht="12.75">
      <c r="A261"/>
      <c r="B261" s="3"/>
      <c r="C261" s="33"/>
    </row>
    <row r="262" spans="4:5" ht="12.75">
      <c r="D262"/>
      <c r="E262" s="92" t="s">
        <v>33</v>
      </c>
    </row>
    <row r="263" spans="4:5" ht="12.75">
      <c r="D263"/>
      <c r="E263" s="79" t="s">
        <v>582</v>
      </c>
    </row>
    <row r="264" spans="4:5" ht="12.75">
      <c r="D264" s="7" t="s">
        <v>550</v>
      </c>
      <c r="E264" s="90" t="s">
        <v>194</v>
      </c>
    </row>
    <row r="265" spans="4:5" ht="12.75">
      <c r="D265" s="7" t="s">
        <v>4</v>
      </c>
      <c r="E265" s="90" t="s">
        <v>583</v>
      </c>
    </row>
    <row r="266" spans="4:5" ht="12.75">
      <c r="D266"/>
      <c r="E266" s="90"/>
    </row>
    <row r="267" spans="4:5" ht="12.75">
      <c r="D267" t="s">
        <v>14</v>
      </c>
      <c r="E267" s="79"/>
    </row>
    <row r="268" spans="1:5" ht="12.75">
      <c r="A268" s="1" t="s">
        <v>0</v>
      </c>
      <c r="B268" s="1" t="s">
        <v>41</v>
      </c>
      <c r="C268" s="31" t="s">
        <v>8</v>
      </c>
      <c r="D268" s="1" t="s">
        <v>9</v>
      </c>
      <c r="E268" s="82" t="s">
        <v>10</v>
      </c>
    </row>
    <row r="269" spans="1:5" ht="12.75">
      <c r="A269" s="55">
        <v>926</v>
      </c>
      <c r="B269" s="55"/>
      <c r="C269" s="55"/>
      <c r="D269" s="61" t="s">
        <v>366</v>
      </c>
      <c r="E269" s="93">
        <f>E270</f>
        <v>1083800</v>
      </c>
    </row>
    <row r="270" spans="2:5" ht="12.75">
      <c r="B270" s="6">
        <v>92604</v>
      </c>
      <c r="C270" s="6"/>
      <c r="D270" t="s">
        <v>73</v>
      </c>
      <c r="E270" s="87">
        <f>SUM(E271:E275)</f>
        <v>1083800</v>
      </c>
    </row>
    <row r="271" spans="3:5" ht="12.75">
      <c r="C271" s="34" t="s">
        <v>206</v>
      </c>
      <c r="D271" s="13" t="s">
        <v>410</v>
      </c>
      <c r="E271" s="87">
        <v>89500</v>
      </c>
    </row>
    <row r="272" ht="12.75">
      <c r="D272" s="13" t="s">
        <v>175</v>
      </c>
    </row>
    <row r="273" ht="12.75">
      <c r="D273" s="13" t="s">
        <v>176</v>
      </c>
    </row>
    <row r="274" ht="12.75">
      <c r="D274" s="13" t="s">
        <v>177</v>
      </c>
    </row>
    <row r="275" spans="3:5" ht="12.75">
      <c r="C275" s="34" t="s">
        <v>204</v>
      </c>
      <c r="D275" s="13" t="s">
        <v>115</v>
      </c>
      <c r="E275" s="87">
        <v>994300</v>
      </c>
    </row>
    <row r="285" spans="4:5" ht="12.75">
      <c r="D285"/>
      <c r="E285" s="92" t="s">
        <v>31</v>
      </c>
    </row>
    <row r="286" spans="4:5" ht="12.75">
      <c r="D286"/>
      <c r="E286" s="79" t="s">
        <v>582</v>
      </c>
    </row>
    <row r="287" spans="4:5" ht="12.75">
      <c r="D287" s="7" t="s">
        <v>550</v>
      </c>
      <c r="E287" s="90" t="s">
        <v>194</v>
      </c>
    </row>
    <row r="288" spans="4:5" ht="12.75">
      <c r="D288" s="7" t="s">
        <v>20</v>
      </c>
      <c r="E288" s="90" t="s">
        <v>583</v>
      </c>
    </row>
    <row r="289" spans="4:5" ht="12.75">
      <c r="D289"/>
      <c r="E289" s="90"/>
    </row>
    <row r="290" spans="4:5" ht="12.75">
      <c r="D290" t="s">
        <v>14</v>
      </c>
      <c r="E290" s="79"/>
    </row>
    <row r="291" spans="1:5" ht="12.75">
      <c r="A291" s="1" t="s">
        <v>0</v>
      </c>
      <c r="B291" s="1" t="s">
        <v>41</v>
      </c>
      <c r="C291" s="31" t="s">
        <v>8</v>
      </c>
      <c r="D291" s="1" t="s">
        <v>9</v>
      </c>
      <c r="E291" s="82" t="s">
        <v>10</v>
      </c>
    </row>
    <row r="292" spans="1:5" ht="12.75">
      <c r="A292" s="55">
        <v>855</v>
      </c>
      <c r="B292" s="55"/>
      <c r="C292" s="55"/>
      <c r="D292" t="s">
        <v>467</v>
      </c>
      <c r="E292" s="93">
        <f>E293</f>
        <v>138816</v>
      </c>
    </row>
    <row r="293" spans="2:5" ht="12.75">
      <c r="B293" s="3">
        <v>85516</v>
      </c>
      <c r="C293" s="33"/>
      <c r="D293" s="16" t="s">
        <v>556</v>
      </c>
      <c r="E293" s="87">
        <f>SUM(E294:E294)</f>
        <v>138816</v>
      </c>
    </row>
    <row r="294" spans="3:5" ht="12.75">
      <c r="C294" s="34" t="s">
        <v>204</v>
      </c>
      <c r="D294" s="13" t="s">
        <v>115</v>
      </c>
      <c r="E294" s="87">
        <v>138816</v>
      </c>
    </row>
    <row r="296" spans="1:4" ht="12.75">
      <c r="A296"/>
      <c r="B296" s="3"/>
      <c r="C296" s="33"/>
      <c r="D296" s="16"/>
    </row>
    <row r="297" spans="1:4" ht="12.75">
      <c r="A297"/>
      <c r="B297" s="3"/>
      <c r="C297" s="33"/>
      <c r="D297" s="16"/>
    </row>
    <row r="298" spans="1:4" ht="12.75">
      <c r="A298"/>
      <c r="B298" s="3"/>
      <c r="C298" s="33"/>
      <c r="D298" s="16"/>
    </row>
    <row r="299" spans="1:4" ht="12.75">
      <c r="A299"/>
      <c r="B299"/>
      <c r="C299" s="33"/>
      <c r="D299" s="16"/>
    </row>
    <row r="303" spans="4:5" ht="12.75">
      <c r="D303"/>
      <c r="E303" s="92" t="s">
        <v>29</v>
      </c>
    </row>
    <row r="304" spans="4:5" ht="12.75">
      <c r="D304"/>
      <c r="E304" s="79" t="s">
        <v>582</v>
      </c>
    </row>
    <row r="305" spans="4:5" ht="12.75">
      <c r="D305" s="7" t="s">
        <v>550</v>
      </c>
      <c r="E305" s="90" t="s">
        <v>194</v>
      </c>
    </row>
    <row r="306" spans="4:5" ht="12.75">
      <c r="D306" s="60" t="s">
        <v>13</v>
      </c>
      <c r="E306" s="90" t="s">
        <v>583</v>
      </c>
    </row>
    <row r="307" spans="4:5" ht="12.75">
      <c r="D307"/>
      <c r="E307" s="90"/>
    </row>
    <row r="308" spans="4:5" ht="12.75">
      <c r="D308" t="s">
        <v>14</v>
      </c>
      <c r="E308" s="79"/>
    </row>
    <row r="309" spans="1:5" ht="12.75">
      <c r="A309" s="1" t="s">
        <v>0</v>
      </c>
      <c r="B309" s="1" t="s">
        <v>41</v>
      </c>
      <c r="C309" s="31" t="s">
        <v>8</v>
      </c>
      <c r="D309" s="1" t="s">
        <v>9</v>
      </c>
      <c r="E309" s="82" t="s">
        <v>10</v>
      </c>
    </row>
    <row r="310" spans="1:5" ht="12.75">
      <c r="A310" s="55">
        <v>750</v>
      </c>
      <c r="B310" s="55"/>
      <c r="C310" s="55"/>
      <c r="D310" t="s">
        <v>466</v>
      </c>
      <c r="E310" s="87">
        <f>E311</f>
        <v>5700</v>
      </c>
    </row>
    <row r="311" spans="1:5" ht="12.75">
      <c r="A311" s="55"/>
      <c r="B311" s="55">
        <v>75085</v>
      </c>
      <c r="C311" s="55"/>
      <c r="D311" t="s">
        <v>465</v>
      </c>
      <c r="E311" s="87">
        <f>SUM(E312:E315)</f>
        <v>5700</v>
      </c>
    </row>
    <row r="312" spans="1:5" ht="12.75">
      <c r="A312" s="55"/>
      <c r="B312" s="55"/>
      <c r="C312" s="34" t="s">
        <v>206</v>
      </c>
      <c r="D312" s="13" t="s">
        <v>410</v>
      </c>
      <c r="E312" s="87">
        <v>5700</v>
      </c>
    </row>
    <row r="313" spans="1:4" ht="12.75">
      <c r="A313" s="55"/>
      <c r="B313" s="55"/>
      <c r="D313" s="13" t="s">
        <v>175</v>
      </c>
    </row>
    <row r="314" spans="1:4" ht="12.75">
      <c r="A314" s="55"/>
      <c r="B314" s="55"/>
      <c r="D314" s="13" t="s">
        <v>176</v>
      </c>
    </row>
    <row r="315" spans="1:4" ht="12.75">
      <c r="A315" s="55"/>
      <c r="B315" s="55"/>
      <c r="D315" s="13" t="s">
        <v>177</v>
      </c>
    </row>
    <row r="316" spans="3:4" ht="12.75">
      <c r="C316" s="33"/>
      <c r="D316" s="16"/>
    </row>
    <row r="317" spans="3:4" ht="12.75">
      <c r="C317" s="33"/>
      <c r="D317" s="16"/>
    </row>
    <row r="318" spans="3:4" ht="12.75">
      <c r="C318" s="33"/>
      <c r="D318" s="16"/>
    </row>
    <row r="322" spans="4:5" ht="12.75">
      <c r="D322"/>
      <c r="E322" s="92" t="s">
        <v>172</v>
      </c>
    </row>
    <row r="323" spans="4:5" ht="12.75">
      <c r="D323"/>
      <c r="E323" s="79" t="s">
        <v>515</v>
      </c>
    </row>
    <row r="324" spans="4:5" ht="12.75">
      <c r="D324" s="7" t="s">
        <v>550</v>
      </c>
      <c r="E324" s="78" t="s">
        <v>194</v>
      </c>
    </row>
    <row r="325" spans="4:5" ht="12.75">
      <c r="D325" s="60" t="s">
        <v>508</v>
      </c>
      <c r="E325" s="90" t="s">
        <v>516</v>
      </c>
    </row>
    <row r="326" spans="4:5" ht="12.75">
      <c r="D326"/>
      <c r="E326" s="90"/>
    </row>
    <row r="327" spans="4:5" ht="12.75">
      <c r="D327" t="s">
        <v>14</v>
      </c>
      <c r="E327" s="79"/>
    </row>
    <row r="328" spans="1:5" ht="12.75">
      <c r="A328" s="1" t="s">
        <v>0</v>
      </c>
      <c r="B328" s="1" t="s">
        <v>41</v>
      </c>
      <c r="C328" s="31" t="s">
        <v>8</v>
      </c>
      <c r="D328" s="1" t="s">
        <v>9</v>
      </c>
      <c r="E328" s="82" t="s">
        <v>10</v>
      </c>
    </row>
    <row r="329" spans="1:5" ht="12.75">
      <c r="A329" s="3">
        <v>801</v>
      </c>
      <c r="B329" s="3"/>
      <c r="C329" s="33"/>
      <c r="D329" s="16" t="s">
        <v>357</v>
      </c>
      <c r="E329" s="87">
        <f>E330</f>
        <v>0</v>
      </c>
    </row>
    <row r="330" spans="1:5" ht="12.75">
      <c r="A330" s="55"/>
      <c r="B330" s="3">
        <v>80110</v>
      </c>
      <c r="C330" s="33"/>
      <c r="D330" s="16" t="s">
        <v>5</v>
      </c>
      <c r="E330" s="87">
        <f>SUM(E331:E334)</f>
        <v>0</v>
      </c>
    </row>
    <row r="331" spans="1:4" ht="12.75">
      <c r="A331" s="55"/>
      <c r="B331" s="55"/>
      <c r="C331" s="33" t="s">
        <v>330</v>
      </c>
      <c r="D331" s="16" t="s">
        <v>345</v>
      </c>
    </row>
    <row r="332" spans="1:4" ht="12.75">
      <c r="A332" s="55"/>
      <c r="B332" s="55"/>
      <c r="C332" s="33"/>
      <c r="D332" s="16" t="s">
        <v>346</v>
      </c>
    </row>
    <row r="333" spans="1:4" ht="12.75">
      <c r="A333" s="55"/>
      <c r="B333" s="55"/>
      <c r="C333" s="33"/>
      <c r="D333" s="16" t="s">
        <v>347</v>
      </c>
    </row>
    <row r="334" spans="1:4" ht="12.75">
      <c r="A334" s="55"/>
      <c r="B334" s="55"/>
      <c r="C334" s="33"/>
      <c r="D334" s="16" t="s">
        <v>348</v>
      </c>
    </row>
    <row r="335" spans="3:4" ht="12.75">
      <c r="C335" s="33"/>
      <c r="D335" s="16" t="s">
        <v>349</v>
      </c>
    </row>
    <row r="340" spans="4:5" ht="12.75">
      <c r="D340"/>
      <c r="E340" s="92" t="s">
        <v>509</v>
      </c>
    </row>
    <row r="341" spans="4:5" ht="12.75">
      <c r="D341"/>
      <c r="E341" s="79" t="s">
        <v>515</v>
      </c>
    </row>
    <row r="342" spans="4:5" ht="12.75">
      <c r="D342" s="7" t="s">
        <v>550</v>
      </c>
      <c r="E342" s="78" t="s">
        <v>194</v>
      </c>
    </row>
    <row r="343" spans="4:5" ht="12.75">
      <c r="D343" s="60" t="s">
        <v>510</v>
      </c>
      <c r="E343" s="90" t="s">
        <v>516</v>
      </c>
    </row>
    <row r="344" spans="4:5" ht="12.75">
      <c r="D344"/>
      <c r="E344" s="90"/>
    </row>
    <row r="345" spans="4:5" ht="12.75">
      <c r="D345" t="s">
        <v>14</v>
      </c>
      <c r="E345" s="79"/>
    </row>
    <row r="346" spans="1:5" ht="12.75">
      <c r="A346" s="1" t="s">
        <v>0</v>
      </c>
      <c r="B346" s="1" t="s">
        <v>41</v>
      </c>
      <c r="C346" s="31" t="s">
        <v>8</v>
      </c>
      <c r="D346" s="1" t="s">
        <v>9</v>
      </c>
      <c r="E346" s="82" t="s">
        <v>10</v>
      </c>
    </row>
    <row r="347" spans="1:5" ht="12.75">
      <c r="A347" s="3">
        <v>801</v>
      </c>
      <c r="B347" s="3"/>
      <c r="C347" s="33"/>
      <c r="D347" s="16" t="s">
        <v>357</v>
      </c>
      <c r="E347" s="87">
        <f>E348</f>
        <v>0</v>
      </c>
    </row>
    <row r="348" spans="1:5" ht="12.75">
      <c r="A348" s="55"/>
      <c r="B348" s="3">
        <v>80101</v>
      </c>
      <c r="C348" s="33"/>
      <c r="D348" s="16" t="s">
        <v>2</v>
      </c>
      <c r="E348" s="87">
        <f>SUM(E349:E352)</f>
        <v>0</v>
      </c>
    </row>
    <row r="349" spans="1:4" ht="12.75">
      <c r="A349" s="55"/>
      <c r="B349" s="55"/>
      <c r="C349" s="33" t="s">
        <v>330</v>
      </c>
      <c r="D349" s="16" t="s">
        <v>345</v>
      </c>
    </row>
    <row r="350" spans="1:4" ht="12.75">
      <c r="A350" s="55"/>
      <c r="B350" s="55"/>
      <c r="C350" s="33"/>
      <c r="D350" s="16" t="s">
        <v>346</v>
      </c>
    </row>
    <row r="351" spans="1:4" ht="12.75">
      <c r="A351" s="55"/>
      <c r="B351" s="55"/>
      <c r="C351" s="33"/>
      <c r="D351" s="16" t="s">
        <v>347</v>
      </c>
    </row>
    <row r="352" spans="1:4" ht="12.75">
      <c r="A352" s="55"/>
      <c r="B352" s="55"/>
      <c r="C352" s="33"/>
      <c r="D352" s="16" t="s">
        <v>348</v>
      </c>
    </row>
    <row r="353" spans="3:4" ht="12.75">
      <c r="C353" s="33"/>
      <c r="D353" s="16" t="s">
        <v>349</v>
      </c>
    </row>
    <row r="362" spans="4:5" ht="12.75">
      <c r="D362"/>
      <c r="E362" s="92" t="s">
        <v>507</v>
      </c>
    </row>
    <row r="363" spans="4:5" ht="12.75">
      <c r="D363"/>
      <c r="E363" s="79" t="s">
        <v>515</v>
      </c>
    </row>
    <row r="364" spans="4:5" ht="12.75">
      <c r="D364" s="7" t="s">
        <v>550</v>
      </c>
      <c r="E364" s="78" t="s">
        <v>194</v>
      </c>
    </row>
    <row r="365" spans="4:5" ht="12.75">
      <c r="D365" s="60" t="s">
        <v>506</v>
      </c>
      <c r="E365" s="90" t="s">
        <v>516</v>
      </c>
    </row>
    <row r="366" spans="4:5" ht="12.75">
      <c r="D366"/>
      <c r="E366" s="90"/>
    </row>
    <row r="367" spans="4:5" ht="12.75">
      <c r="D367" t="s">
        <v>14</v>
      </c>
      <c r="E367" s="79"/>
    </row>
    <row r="368" spans="1:5" ht="12.75">
      <c r="A368" s="1" t="s">
        <v>0</v>
      </c>
      <c r="B368" s="1" t="s">
        <v>41</v>
      </c>
      <c r="C368" s="31" t="s">
        <v>8</v>
      </c>
      <c r="D368" s="1" t="s">
        <v>9</v>
      </c>
      <c r="E368" s="82" t="s">
        <v>10</v>
      </c>
    </row>
    <row r="369" spans="1:5" ht="12.75">
      <c r="A369" s="3">
        <v>801</v>
      </c>
      <c r="B369" s="3"/>
      <c r="C369" s="33"/>
      <c r="D369" s="16" t="s">
        <v>357</v>
      </c>
      <c r="E369" s="87">
        <f>E370</f>
        <v>0</v>
      </c>
    </row>
    <row r="370" spans="1:5" ht="12.75">
      <c r="A370" s="55"/>
      <c r="B370" s="3">
        <v>80110</v>
      </c>
      <c r="C370" s="33"/>
      <c r="D370" s="16" t="s">
        <v>5</v>
      </c>
      <c r="E370" s="87">
        <f>SUM(E371:E374)</f>
        <v>0</v>
      </c>
    </row>
    <row r="371" spans="1:4" ht="12.75">
      <c r="A371" s="55"/>
      <c r="B371" s="55"/>
      <c r="C371" s="33" t="s">
        <v>330</v>
      </c>
      <c r="D371" s="16" t="s">
        <v>345</v>
      </c>
    </row>
    <row r="372" spans="1:4" ht="12.75">
      <c r="A372" s="55"/>
      <c r="B372" s="55"/>
      <c r="C372" s="33"/>
      <c r="D372" s="16" t="s">
        <v>346</v>
      </c>
    </row>
    <row r="373" spans="1:4" ht="12.75">
      <c r="A373" s="55"/>
      <c r="B373" s="55"/>
      <c r="C373" s="33"/>
      <c r="D373" s="16" t="s">
        <v>347</v>
      </c>
    </row>
    <row r="374" spans="1:4" ht="12.75">
      <c r="A374" s="55"/>
      <c r="B374" s="55"/>
      <c r="C374" s="33"/>
      <c r="D374" s="16" t="s">
        <v>348</v>
      </c>
    </row>
    <row r="375" spans="3:4" ht="12.75">
      <c r="C375" s="33"/>
      <c r="D375" s="16" t="s">
        <v>349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698"/>
  <sheetViews>
    <sheetView tabSelected="1" zoomScalePageLayoutView="0" workbookViewId="0" topLeftCell="A634">
      <selection activeCell="E652" sqref="E652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102" customWidth="1"/>
    <col min="6" max="6" width="14.625" style="79" customWidth="1"/>
  </cols>
  <sheetData>
    <row r="2" spans="1:6" ht="12.75">
      <c r="A2" s="27"/>
      <c r="B2" s="28"/>
      <c r="C2" s="23"/>
      <c r="D2" s="18"/>
      <c r="E2" s="101" t="s">
        <v>288</v>
      </c>
      <c r="F2" s="79">
        <f>F9+F60+F106+F246+F326+F460+F655+F532+F212+F513+F182</f>
        <v>81382730.2</v>
      </c>
    </row>
    <row r="3" spans="1:6" ht="12.75">
      <c r="A3" s="29"/>
      <c r="B3" s="20"/>
      <c r="C3" s="3"/>
      <c r="D3" s="15"/>
      <c r="E3" s="102" t="s">
        <v>582</v>
      </c>
      <c r="F3" s="79" t="s">
        <v>174</v>
      </c>
    </row>
    <row r="4" spans="1:7" ht="12.75">
      <c r="A4" s="29"/>
      <c r="B4" s="20"/>
      <c r="C4" s="3"/>
      <c r="D4" s="14" t="s">
        <v>39</v>
      </c>
      <c r="E4" s="102" t="s">
        <v>194</v>
      </c>
      <c r="G4" s="19"/>
    </row>
    <row r="5" spans="1:5" ht="12.75">
      <c r="A5" s="29"/>
      <c r="B5" s="20"/>
      <c r="C5" s="3"/>
      <c r="D5" s="3" t="s">
        <v>426</v>
      </c>
      <c r="E5" s="102" t="s">
        <v>583</v>
      </c>
    </row>
    <row r="6" spans="1:4" ht="12.75">
      <c r="A6" s="29"/>
      <c r="B6" s="20"/>
      <c r="C6" s="3"/>
      <c r="D6" s="3"/>
    </row>
    <row r="7" spans="1:6" ht="12.75">
      <c r="A7" s="30" t="s">
        <v>40</v>
      </c>
      <c r="B7" s="31" t="s">
        <v>41</v>
      </c>
      <c r="C7" s="1"/>
      <c r="D7" s="1" t="s">
        <v>45</v>
      </c>
      <c r="E7" s="103" t="s">
        <v>547</v>
      </c>
      <c r="F7" s="81"/>
    </row>
    <row r="8" spans="1:6" ht="12.75">
      <c r="A8" s="24"/>
      <c r="B8" s="33"/>
      <c r="E8" s="110"/>
      <c r="F8" s="81"/>
    </row>
    <row r="9" spans="1:6" ht="12.75">
      <c r="A9" s="25" t="s">
        <v>76</v>
      </c>
      <c r="B9" s="32"/>
      <c r="C9" s="14"/>
      <c r="D9" s="26" t="s">
        <v>43</v>
      </c>
      <c r="E9" s="105">
        <f>SUM(E10+E25)</f>
        <v>5716091</v>
      </c>
      <c r="F9" s="90">
        <f>E9+E47+E38</f>
        <v>5857256</v>
      </c>
    </row>
    <row r="10" spans="1:6" s="59" customFormat="1" ht="12.75">
      <c r="A10" s="125"/>
      <c r="B10" s="56" t="s">
        <v>77</v>
      </c>
      <c r="C10" s="57"/>
      <c r="D10" s="71" t="s">
        <v>44</v>
      </c>
      <c r="E10" s="107">
        <f>SUM(E11:E23)</f>
        <v>390091</v>
      </c>
      <c r="F10" s="97"/>
    </row>
    <row r="11" spans="1:6" s="59" customFormat="1" ht="12.75">
      <c r="A11" s="125"/>
      <c r="B11" s="56"/>
      <c r="C11" s="3">
        <v>4170</v>
      </c>
      <c r="D11" s="15" t="s">
        <v>253</v>
      </c>
      <c r="E11" s="115">
        <v>1000</v>
      </c>
      <c r="F11" s="97"/>
    </row>
    <row r="12" spans="1:6" s="59" customFormat="1" ht="12.75">
      <c r="A12" s="125"/>
      <c r="B12" s="56"/>
      <c r="C12" s="3">
        <v>4260</v>
      </c>
      <c r="D12" s="15" t="s">
        <v>59</v>
      </c>
      <c r="E12" s="115">
        <v>6000</v>
      </c>
      <c r="F12" s="97"/>
    </row>
    <row r="13" spans="1:5" ht="12.75">
      <c r="A13" s="24"/>
      <c r="B13" s="33"/>
      <c r="C13" s="3">
        <v>4300</v>
      </c>
      <c r="D13" s="20" t="s">
        <v>61</v>
      </c>
      <c r="E13" s="102">
        <v>47055</v>
      </c>
    </row>
    <row r="14" spans="1:5" ht="12.75">
      <c r="A14" s="33"/>
      <c r="B14" s="33"/>
      <c r="C14" s="3">
        <v>4390</v>
      </c>
      <c r="D14" s="16" t="s">
        <v>298</v>
      </c>
      <c r="E14" s="102">
        <v>60000</v>
      </c>
    </row>
    <row r="15" spans="1:4" ht="12.75">
      <c r="A15" s="33"/>
      <c r="B15" s="33"/>
      <c r="C15" s="3"/>
      <c r="D15" s="16" t="s">
        <v>299</v>
      </c>
    </row>
    <row r="16" spans="1:5" ht="12.75">
      <c r="A16" s="33"/>
      <c r="B16" s="33"/>
      <c r="C16" s="3">
        <v>4430</v>
      </c>
      <c r="D16" s="49" t="s">
        <v>236</v>
      </c>
      <c r="E16" s="102">
        <v>3000</v>
      </c>
    </row>
    <row r="17" spans="1:5" ht="12.75">
      <c r="A17" s="33"/>
      <c r="B17" s="33"/>
      <c r="C17" s="3">
        <v>4500</v>
      </c>
      <c r="D17" s="49" t="s">
        <v>574</v>
      </c>
      <c r="E17" s="102">
        <v>36</v>
      </c>
    </row>
    <row r="18" spans="1:4" ht="12.75">
      <c r="A18" s="33"/>
      <c r="B18" s="33"/>
      <c r="C18" s="3"/>
      <c r="D18" s="49" t="s">
        <v>575</v>
      </c>
    </row>
    <row r="19" spans="1:5" ht="12" customHeight="1">
      <c r="A19" s="33"/>
      <c r="B19" s="33"/>
      <c r="C19" s="3">
        <v>4510</v>
      </c>
      <c r="D19" s="20" t="s">
        <v>262</v>
      </c>
      <c r="E19" s="102">
        <v>8000</v>
      </c>
    </row>
    <row r="20" spans="1:5" ht="12.75">
      <c r="A20" s="33"/>
      <c r="B20" s="33"/>
      <c r="C20" s="3">
        <v>4530</v>
      </c>
      <c r="D20" t="s">
        <v>283</v>
      </c>
      <c r="E20" s="102">
        <v>15000</v>
      </c>
    </row>
    <row r="21" spans="1:5" ht="12.75">
      <c r="A21" s="33"/>
      <c r="B21" s="33"/>
      <c r="C21" s="6">
        <v>4590</v>
      </c>
      <c r="D21" s="65" t="s">
        <v>333</v>
      </c>
      <c r="E21" s="102">
        <v>240000</v>
      </c>
    </row>
    <row r="22" spans="1:6" s="59" customFormat="1" ht="12.75">
      <c r="A22" s="33"/>
      <c r="B22" s="33"/>
      <c r="C22" s="6"/>
      <c r="D22" s="65" t="s">
        <v>302</v>
      </c>
      <c r="E22" s="102"/>
      <c r="F22" s="79"/>
    </row>
    <row r="23" spans="1:6" s="59" customFormat="1" ht="12.75">
      <c r="A23" s="33"/>
      <c r="B23" s="33"/>
      <c r="C23" s="3">
        <v>4610</v>
      </c>
      <c r="D23" s="16" t="s">
        <v>304</v>
      </c>
      <c r="E23" s="102">
        <v>10000</v>
      </c>
      <c r="F23" s="79"/>
    </row>
    <row r="24" spans="1:2" ht="12.75">
      <c r="A24" s="34"/>
      <c r="B24" s="34"/>
    </row>
    <row r="25" spans="1:6" s="59" customFormat="1" ht="12.75">
      <c r="A25" s="73"/>
      <c r="B25" s="56" t="s">
        <v>77</v>
      </c>
      <c r="C25" s="57"/>
      <c r="D25" s="71" t="s">
        <v>44</v>
      </c>
      <c r="E25" s="107">
        <f>SUM(E27:E36)</f>
        <v>5326000</v>
      </c>
      <c r="F25" s="97"/>
    </row>
    <row r="26" spans="1:6" s="59" customFormat="1" ht="12.75">
      <c r="A26" s="73"/>
      <c r="B26" s="56"/>
      <c r="C26" s="57"/>
      <c r="D26" s="71" t="s">
        <v>454</v>
      </c>
      <c r="E26" s="107"/>
      <c r="F26" s="97"/>
    </row>
    <row r="27" spans="1:6" s="59" customFormat="1" ht="12.75">
      <c r="A27" s="73"/>
      <c r="B27" s="56"/>
      <c r="C27" s="3">
        <v>4210</v>
      </c>
      <c r="D27" s="15" t="s">
        <v>58</v>
      </c>
      <c r="E27" s="115">
        <v>2000</v>
      </c>
      <c r="F27" s="97"/>
    </row>
    <row r="28" spans="1:5" ht="12.75">
      <c r="A28" s="34"/>
      <c r="B28" s="33"/>
      <c r="C28" s="3">
        <v>4260</v>
      </c>
      <c r="D28" s="15" t="s">
        <v>59</v>
      </c>
      <c r="E28" s="102">
        <v>1794000</v>
      </c>
    </row>
    <row r="29" spans="1:5" ht="12.75">
      <c r="A29" s="34"/>
      <c r="B29" s="20"/>
      <c r="C29" s="3">
        <v>4270</v>
      </c>
      <c r="D29" s="15" t="s">
        <v>301</v>
      </c>
      <c r="E29" s="102">
        <v>2500000</v>
      </c>
    </row>
    <row r="30" spans="1:5" ht="12.75">
      <c r="A30" s="34"/>
      <c r="B30" s="20"/>
      <c r="C30" s="3">
        <v>4300</v>
      </c>
      <c r="D30" s="15" t="s">
        <v>61</v>
      </c>
      <c r="E30" s="102">
        <v>1002945</v>
      </c>
    </row>
    <row r="31" spans="1:5" ht="12.75">
      <c r="A31" s="34"/>
      <c r="B31" s="20"/>
      <c r="C31" s="3">
        <v>4390</v>
      </c>
      <c r="D31" s="16" t="s">
        <v>298</v>
      </c>
      <c r="E31" s="102">
        <v>5000</v>
      </c>
    </row>
    <row r="32" spans="1:4" ht="12.75">
      <c r="A32" s="34"/>
      <c r="B32" s="20"/>
      <c r="C32" s="3"/>
      <c r="D32" s="16" t="s">
        <v>299</v>
      </c>
    </row>
    <row r="33" spans="1:5" ht="12.75">
      <c r="A33" s="34"/>
      <c r="B33" s="20"/>
      <c r="C33" s="3">
        <v>4430</v>
      </c>
      <c r="D33" s="49" t="s">
        <v>236</v>
      </c>
      <c r="E33" s="102">
        <v>12000</v>
      </c>
    </row>
    <row r="34" spans="1:5" ht="12.75">
      <c r="A34" s="34"/>
      <c r="B34" s="20"/>
      <c r="C34" s="3">
        <v>4520</v>
      </c>
      <c r="D34" s="20" t="s">
        <v>529</v>
      </c>
      <c r="E34" s="102">
        <v>55</v>
      </c>
    </row>
    <row r="35" spans="1:4" ht="12.75">
      <c r="A35" s="34"/>
      <c r="B35" s="20"/>
      <c r="C35" s="3"/>
      <c r="D35" s="20" t="s">
        <v>271</v>
      </c>
    </row>
    <row r="36" spans="1:5" ht="12.75">
      <c r="A36" s="34"/>
      <c r="B36" s="20"/>
      <c r="C36" s="3">
        <v>4610</v>
      </c>
      <c r="D36" s="16" t="s">
        <v>304</v>
      </c>
      <c r="E36" s="102">
        <v>10000</v>
      </c>
    </row>
    <row r="37" spans="1:2" ht="12.75">
      <c r="A37" s="34"/>
      <c r="B37" s="34"/>
    </row>
    <row r="38" spans="1:5" ht="12.75">
      <c r="A38" s="51" t="s">
        <v>170</v>
      </c>
      <c r="B38" s="40"/>
      <c r="C38" s="7"/>
      <c r="D38" s="5" t="s">
        <v>171</v>
      </c>
      <c r="E38" s="105">
        <f>E39</f>
        <v>66000</v>
      </c>
    </row>
    <row r="39" spans="1:5" ht="12.75">
      <c r="A39" s="29"/>
      <c r="B39" s="20" t="s">
        <v>230</v>
      </c>
      <c r="D39" t="s">
        <v>231</v>
      </c>
      <c r="E39" s="102">
        <f>SUM(E40:E45)</f>
        <v>66000</v>
      </c>
    </row>
    <row r="40" spans="1:5" ht="12.75">
      <c r="A40" s="29"/>
      <c r="B40" s="20"/>
      <c r="C40" s="3">
        <v>3030</v>
      </c>
      <c r="D40" s="15" t="s">
        <v>68</v>
      </c>
      <c r="E40" s="102">
        <v>2000</v>
      </c>
    </row>
    <row r="41" spans="1:5" ht="12.75">
      <c r="A41" s="29"/>
      <c r="B41" s="20"/>
      <c r="C41" s="3">
        <v>4170</v>
      </c>
      <c r="D41" s="15" t="s">
        <v>253</v>
      </c>
      <c r="E41" s="102">
        <v>13000</v>
      </c>
    </row>
    <row r="42" spans="1:5" ht="12.75">
      <c r="A42" s="29"/>
      <c r="B42" s="20"/>
      <c r="C42" s="3">
        <v>4300</v>
      </c>
      <c r="D42" s="49" t="s">
        <v>61</v>
      </c>
      <c r="E42" s="102">
        <v>37000</v>
      </c>
    </row>
    <row r="43" spans="1:5" ht="12.75">
      <c r="A43" s="29"/>
      <c r="B43" s="20"/>
      <c r="C43" s="3">
        <v>4390</v>
      </c>
      <c r="D43" s="16" t="s">
        <v>298</v>
      </c>
      <c r="E43" s="102">
        <v>12000</v>
      </c>
    </row>
    <row r="44" spans="1:4" ht="12.75">
      <c r="A44" s="29"/>
      <c r="B44" s="20"/>
      <c r="C44" s="3"/>
      <c r="D44" s="16" t="s">
        <v>299</v>
      </c>
    </row>
    <row r="45" spans="1:5" ht="12.75">
      <c r="A45" s="20"/>
      <c r="B45" s="20"/>
      <c r="C45" s="3">
        <v>4430</v>
      </c>
      <c r="D45" s="49" t="s">
        <v>236</v>
      </c>
      <c r="E45" s="102">
        <v>2000</v>
      </c>
    </row>
    <row r="46" spans="1:4" ht="12.75">
      <c r="A46" s="20"/>
      <c r="B46" s="20"/>
      <c r="C46" s="3"/>
      <c r="D46" s="49"/>
    </row>
    <row r="47" spans="1:6" ht="12.75">
      <c r="A47" s="25" t="s">
        <v>82</v>
      </c>
      <c r="B47" s="32"/>
      <c r="C47" s="14"/>
      <c r="D47" s="41" t="s">
        <v>48</v>
      </c>
      <c r="E47" s="107">
        <f>E48</f>
        <v>75165</v>
      </c>
      <c r="F47" s="97"/>
    </row>
    <row r="48" spans="1:5" ht="12.75">
      <c r="A48" s="63"/>
      <c r="B48" s="63" t="s">
        <v>317</v>
      </c>
      <c r="C48" s="64"/>
      <c r="D48" s="68" t="s">
        <v>313</v>
      </c>
      <c r="E48" s="102">
        <f>SUM(E49:E51)</f>
        <v>75165</v>
      </c>
    </row>
    <row r="49" spans="1:5" ht="12.75">
      <c r="A49" s="34"/>
      <c r="B49" s="34"/>
      <c r="C49" s="6">
        <v>4260</v>
      </c>
      <c r="D49" t="s">
        <v>59</v>
      </c>
      <c r="E49" s="102">
        <v>70000</v>
      </c>
    </row>
    <row r="50" spans="1:5" ht="12.75">
      <c r="A50" s="34"/>
      <c r="B50" s="34"/>
      <c r="C50" s="3">
        <v>4300</v>
      </c>
      <c r="D50" s="20" t="s">
        <v>61</v>
      </c>
      <c r="E50" s="102">
        <v>5000</v>
      </c>
    </row>
    <row r="51" spans="1:5" ht="12.75">
      <c r="A51" s="34"/>
      <c r="B51" s="34"/>
      <c r="C51" s="3">
        <v>4520</v>
      </c>
      <c r="D51" s="20" t="s">
        <v>529</v>
      </c>
      <c r="E51" s="102">
        <v>165</v>
      </c>
    </row>
    <row r="52" spans="1:4" ht="12.75">
      <c r="A52" s="34"/>
      <c r="B52" s="34"/>
      <c r="C52" s="3"/>
      <c r="D52" s="20" t="s">
        <v>271</v>
      </c>
    </row>
    <row r="53" spans="1:4" ht="12.75">
      <c r="A53" s="34"/>
      <c r="B53" s="34"/>
      <c r="C53" s="3"/>
      <c r="D53" s="20"/>
    </row>
    <row r="54" spans="1:4" ht="12.75">
      <c r="A54" s="34"/>
      <c r="B54" s="34"/>
      <c r="C54" s="3"/>
      <c r="D54" s="20"/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8"/>
      <c r="B58" s="38"/>
      <c r="C58" s="21"/>
      <c r="D58" s="136"/>
    </row>
    <row r="59" spans="1:6" s="2" customFormat="1" ht="12.75">
      <c r="A59" s="24"/>
      <c r="B59" s="33"/>
      <c r="C59" s="3"/>
      <c r="D59" s="15"/>
      <c r="E59" s="101" t="s">
        <v>288</v>
      </c>
      <c r="F59" s="79"/>
    </row>
    <row r="60" spans="1:6" ht="12.75">
      <c r="A60" s="24"/>
      <c r="B60" s="33"/>
      <c r="C60" s="3"/>
      <c r="D60" s="15"/>
      <c r="E60" s="102" t="s">
        <v>582</v>
      </c>
      <c r="F60" s="79">
        <f>D5598+E79+E64+E89+E76+E70</f>
        <v>14774083</v>
      </c>
    </row>
    <row r="61" spans="1:5" ht="12.75">
      <c r="A61" s="24"/>
      <c r="B61" s="33"/>
      <c r="C61" s="3"/>
      <c r="D61" s="14" t="s">
        <v>39</v>
      </c>
      <c r="E61" s="102" t="s">
        <v>194</v>
      </c>
    </row>
    <row r="62" spans="1:5" ht="12.75">
      <c r="A62" s="24"/>
      <c r="B62" s="33"/>
      <c r="C62" s="3"/>
      <c r="D62" s="3" t="s">
        <v>326</v>
      </c>
      <c r="E62" s="102" t="s">
        <v>583</v>
      </c>
    </row>
    <row r="63" spans="1:6" s="59" customFormat="1" ht="12.75">
      <c r="A63" s="30" t="s">
        <v>40</v>
      </c>
      <c r="B63" s="31" t="s">
        <v>41</v>
      </c>
      <c r="C63" s="1"/>
      <c r="D63" s="1" t="s">
        <v>42</v>
      </c>
      <c r="E63" s="103" t="s">
        <v>547</v>
      </c>
      <c r="F63" s="79"/>
    </row>
    <row r="64" spans="1:5" ht="12.75">
      <c r="A64" s="25" t="s">
        <v>78</v>
      </c>
      <c r="B64" s="32"/>
      <c r="C64" s="14"/>
      <c r="D64" s="41" t="s">
        <v>83</v>
      </c>
      <c r="E64" s="105">
        <f>E65+E67</f>
        <v>2150000</v>
      </c>
    </row>
    <row r="65" spans="1:6" ht="12.75">
      <c r="A65" s="42"/>
      <c r="B65" s="43" t="s">
        <v>94</v>
      </c>
      <c r="C65" s="52"/>
      <c r="D65" s="12" t="s">
        <v>49</v>
      </c>
      <c r="E65" s="106">
        <f>SUM(E66:E66)</f>
        <v>160000</v>
      </c>
      <c r="F65" s="98"/>
    </row>
    <row r="66" spans="1:5" ht="12.75">
      <c r="A66" s="42"/>
      <c r="B66" s="43"/>
      <c r="C66" s="52">
        <v>6050</v>
      </c>
      <c r="D66" s="12" t="s">
        <v>274</v>
      </c>
      <c r="E66" s="106">
        <v>160000</v>
      </c>
    </row>
    <row r="67" spans="1:5" ht="12.75">
      <c r="A67" s="42"/>
      <c r="B67" s="43" t="s">
        <v>168</v>
      </c>
      <c r="C67" s="52"/>
      <c r="D67" s="12" t="s">
        <v>394</v>
      </c>
      <c r="E67" s="106">
        <f>E68</f>
        <v>1990000</v>
      </c>
    </row>
    <row r="68" spans="1:5" ht="12.75">
      <c r="A68" s="42"/>
      <c r="B68" s="43"/>
      <c r="C68" s="52">
        <v>6050</v>
      </c>
      <c r="D68" s="12" t="s">
        <v>274</v>
      </c>
      <c r="E68" s="106">
        <v>1990000</v>
      </c>
    </row>
    <row r="69" spans="1:5" ht="12.75">
      <c r="A69" s="42"/>
      <c r="B69" s="43"/>
      <c r="C69" s="52"/>
      <c r="D69" s="12"/>
      <c r="E69" s="106"/>
    </row>
    <row r="70" spans="1:5" ht="12.75">
      <c r="A70" s="25" t="s">
        <v>76</v>
      </c>
      <c r="B70" s="32"/>
      <c r="C70" s="14"/>
      <c r="D70" s="26" t="s">
        <v>43</v>
      </c>
      <c r="E70" s="107">
        <f>E71</f>
        <v>670401</v>
      </c>
    </row>
    <row r="71" spans="1:6" s="76" customFormat="1" ht="12.75">
      <c r="A71" s="135"/>
      <c r="B71" s="123" t="s">
        <v>77</v>
      </c>
      <c r="C71" s="124"/>
      <c r="D71" s="126" t="s">
        <v>44</v>
      </c>
      <c r="E71" s="115">
        <f>SUM(E72:E74)</f>
        <v>670401</v>
      </c>
      <c r="F71" s="119"/>
    </row>
    <row r="72" spans="1:6" s="76" customFormat="1" ht="12.75">
      <c r="A72" s="123"/>
      <c r="B72" s="123"/>
      <c r="C72" s="6">
        <v>4590</v>
      </c>
      <c r="D72" s="65" t="s">
        <v>333</v>
      </c>
      <c r="E72" s="115">
        <v>60000</v>
      </c>
      <c r="F72" s="119"/>
    </row>
    <row r="73" spans="1:6" s="76" customFormat="1" ht="12.75">
      <c r="A73" s="123"/>
      <c r="B73" s="123"/>
      <c r="C73" s="6"/>
      <c r="D73" s="65" t="s">
        <v>302</v>
      </c>
      <c r="E73" s="115"/>
      <c r="F73" s="119"/>
    </row>
    <row r="74" spans="1:5" ht="12.75">
      <c r="A74" s="43"/>
      <c r="B74" s="56"/>
      <c r="C74" s="52">
        <v>6050</v>
      </c>
      <c r="D74" s="12" t="s">
        <v>274</v>
      </c>
      <c r="E74" s="106">
        <v>610401</v>
      </c>
    </row>
    <row r="75" spans="1:5" ht="12.75">
      <c r="A75" s="43"/>
      <c r="B75" s="43"/>
      <c r="C75" s="52"/>
      <c r="D75" s="12"/>
      <c r="E75" s="106"/>
    </row>
    <row r="76" spans="1:6" s="59" customFormat="1" ht="12.75">
      <c r="A76" s="56" t="s">
        <v>183</v>
      </c>
      <c r="B76" s="56"/>
      <c r="C76" s="57"/>
      <c r="D76" s="58" t="s">
        <v>15</v>
      </c>
      <c r="E76" s="107">
        <f>E77</f>
        <v>275000</v>
      </c>
      <c r="F76" s="97"/>
    </row>
    <row r="77" spans="1:5" ht="12.75">
      <c r="A77" s="43"/>
      <c r="B77" s="43" t="s">
        <v>565</v>
      </c>
      <c r="C77" s="52"/>
      <c r="D77" s="54" t="s">
        <v>2</v>
      </c>
      <c r="E77" s="106">
        <f>E78</f>
        <v>275000</v>
      </c>
    </row>
    <row r="78" spans="1:5" ht="12.75">
      <c r="A78" s="43"/>
      <c r="B78" s="43"/>
      <c r="C78" s="52">
        <v>6050</v>
      </c>
      <c r="D78" s="12" t="s">
        <v>274</v>
      </c>
      <c r="E78" s="106">
        <v>275000</v>
      </c>
    </row>
    <row r="79" spans="1:5" ht="12.75">
      <c r="A79" s="62" t="s">
        <v>80</v>
      </c>
      <c r="B79" s="56"/>
      <c r="C79" s="57"/>
      <c r="D79" s="58" t="s">
        <v>289</v>
      </c>
      <c r="E79" s="107">
        <f>E85+E80</f>
        <v>11006682</v>
      </c>
    </row>
    <row r="80" spans="1:6" s="76" customFormat="1" ht="12.75">
      <c r="A80" s="143"/>
      <c r="B80" s="123" t="s">
        <v>108</v>
      </c>
      <c r="C80" s="124"/>
      <c r="D80" s="74" t="s">
        <v>109</v>
      </c>
      <c r="E80" s="115">
        <f>SUM(E81:E82)</f>
        <v>10906682</v>
      </c>
      <c r="F80" s="119"/>
    </row>
    <row r="81" spans="1:6" s="76" customFormat="1" ht="12.75">
      <c r="A81" s="143"/>
      <c r="B81" s="123"/>
      <c r="C81" s="124">
        <v>6057</v>
      </c>
      <c r="D81" s="12" t="s">
        <v>274</v>
      </c>
      <c r="E81" s="115">
        <v>8408454</v>
      </c>
      <c r="F81" s="119"/>
    </row>
    <row r="82" spans="1:6" s="76" customFormat="1" ht="12.75">
      <c r="A82" s="143"/>
      <c r="B82" s="123"/>
      <c r="C82" s="124">
        <v>6059</v>
      </c>
      <c r="D82" s="12" t="s">
        <v>274</v>
      </c>
      <c r="E82" s="115">
        <v>2498228</v>
      </c>
      <c r="F82" s="119"/>
    </row>
    <row r="83" spans="1:5" ht="12.75">
      <c r="A83" s="62"/>
      <c r="B83" s="56"/>
      <c r="C83" s="57"/>
      <c r="D83" s="58"/>
      <c r="E83" s="107"/>
    </row>
    <row r="84" spans="1:5" ht="12.75">
      <c r="A84" s="62"/>
      <c r="B84" s="56"/>
      <c r="C84" s="57"/>
      <c r="D84" s="58"/>
      <c r="E84" s="107"/>
    </row>
    <row r="85" spans="1:5" ht="12.75">
      <c r="A85" s="62"/>
      <c r="B85" s="33" t="s">
        <v>113</v>
      </c>
      <c r="C85" s="3"/>
      <c r="D85" s="15" t="s">
        <v>114</v>
      </c>
      <c r="E85" s="115">
        <f>E86</f>
        <v>100000</v>
      </c>
    </row>
    <row r="86" spans="1:5" ht="12.75">
      <c r="A86" s="62"/>
      <c r="B86" s="56"/>
      <c r="C86" s="3">
        <v>6010</v>
      </c>
      <c r="D86" s="49" t="s">
        <v>393</v>
      </c>
      <c r="E86" s="115">
        <v>100000</v>
      </c>
    </row>
    <row r="87" spans="1:5" ht="12.75">
      <c r="A87" s="62"/>
      <c r="B87" s="56"/>
      <c r="C87" s="3"/>
      <c r="D87" s="49" t="s">
        <v>395</v>
      </c>
      <c r="E87" s="115"/>
    </row>
    <row r="88" spans="1:5" ht="12.75">
      <c r="A88" s="62"/>
      <c r="B88" s="56"/>
      <c r="C88" s="3"/>
      <c r="D88" s="49" t="s">
        <v>400</v>
      </c>
      <c r="E88" s="115"/>
    </row>
    <row r="89" spans="1:6" s="59" customFormat="1" ht="12.75">
      <c r="A89" s="62" t="s">
        <v>494</v>
      </c>
      <c r="B89" s="56"/>
      <c r="C89" s="57"/>
      <c r="D89" s="58" t="s">
        <v>71</v>
      </c>
      <c r="E89" s="107">
        <f>E90</f>
        <v>672000</v>
      </c>
      <c r="F89" s="97"/>
    </row>
    <row r="90" spans="1:6" ht="12.75">
      <c r="A90" s="66"/>
      <c r="B90" s="33" t="s">
        <v>495</v>
      </c>
      <c r="C90" s="52"/>
      <c r="D90" s="54" t="s">
        <v>38</v>
      </c>
      <c r="E90" s="108">
        <f>SUM(E91:E92)</f>
        <v>672000</v>
      </c>
      <c r="F90" s="99"/>
    </row>
    <row r="91" spans="1:6" ht="12.75">
      <c r="A91" s="66"/>
      <c r="B91" s="33"/>
      <c r="C91" s="52">
        <v>6057</v>
      </c>
      <c r="D91" s="12" t="s">
        <v>274</v>
      </c>
      <c r="E91" s="108">
        <v>534319</v>
      </c>
      <c r="F91" s="99"/>
    </row>
    <row r="92" spans="1:6" ht="12.75">
      <c r="A92" s="66"/>
      <c r="B92" s="63"/>
      <c r="C92" s="52">
        <v>6059</v>
      </c>
      <c r="D92" s="12" t="s">
        <v>274</v>
      </c>
      <c r="E92" s="108">
        <v>137681</v>
      </c>
      <c r="F92" s="99"/>
    </row>
    <row r="93" spans="1:5" ht="12.75">
      <c r="A93" s="32"/>
      <c r="B93" s="32"/>
      <c r="C93" s="52"/>
      <c r="D93" s="12"/>
      <c r="E93" s="108"/>
    </row>
    <row r="94" spans="1:5" ht="12.75">
      <c r="A94" s="32"/>
      <c r="B94" s="32"/>
      <c r="C94" s="52"/>
      <c r="D94" s="12"/>
      <c r="E94" s="108"/>
    </row>
    <row r="95" spans="1:5" ht="12.75">
      <c r="A95" s="32"/>
      <c r="B95" s="32"/>
      <c r="C95" s="52"/>
      <c r="D95" s="12"/>
      <c r="E95" s="108"/>
    </row>
    <row r="96" spans="1:5" ht="12.75">
      <c r="A96" s="32"/>
      <c r="B96" s="32"/>
      <c r="C96" s="52"/>
      <c r="D96" s="12"/>
      <c r="E96" s="108"/>
    </row>
    <row r="97" spans="1:5" ht="12.75">
      <c r="A97" s="32"/>
      <c r="B97" s="32"/>
      <c r="C97" s="3"/>
      <c r="D97" s="20"/>
      <c r="E97" s="108"/>
    </row>
    <row r="98" spans="1:5" ht="12.75">
      <c r="A98" s="32"/>
      <c r="B98" s="32"/>
      <c r="C98" s="52"/>
      <c r="D98" s="12"/>
      <c r="E98" s="108"/>
    </row>
    <row r="99" spans="1:5" ht="12.75">
      <c r="A99" s="32"/>
      <c r="B99" s="32"/>
      <c r="C99" s="52"/>
      <c r="D99" s="12"/>
      <c r="E99" s="108"/>
    </row>
    <row r="100" spans="1:4" ht="12.75">
      <c r="A100" s="20"/>
      <c r="B100" s="20"/>
      <c r="C100" s="3"/>
      <c r="D100" s="16"/>
    </row>
    <row r="101" spans="1:11" ht="12.75">
      <c r="A101" s="35"/>
      <c r="B101" s="36"/>
      <c r="C101" s="23"/>
      <c r="D101" s="17" t="s">
        <v>39</v>
      </c>
      <c r="E101" s="101" t="s">
        <v>288</v>
      </c>
      <c r="G101" s="3"/>
      <c r="H101" s="3"/>
      <c r="I101" s="3"/>
      <c r="J101" s="15"/>
      <c r="K101" s="10"/>
    </row>
    <row r="102" spans="1:11" ht="12.75">
      <c r="A102" s="24"/>
      <c r="B102" s="33"/>
      <c r="C102" s="3"/>
      <c r="D102" s="15" t="s">
        <v>50</v>
      </c>
      <c r="E102" s="102" t="s">
        <v>582</v>
      </c>
      <c r="G102" s="3"/>
      <c r="H102" s="3"/>
      <c r="I102" s="3"/>
      <c r="J102" s="15"/>
      <c r="K102" s="10"/>
    </row>
    <row r="103" spans="1:11" ht="12.75">
      <c r="A103" s="24"/>
      <c r="B103" s="33"/>
      <c r="C103" s="3"/>
      <c r="D103" s="15"/>
      <c r="E103" s="102" t="s">
        <v>194</v>
      </c>
      <c r="G103" s="3"/>
      <c r="H103" s="3"/>
      <c r="I103" s="3"/>
      <c r="J103" s="15"/>
      <c r="K103" s="10"/>
    </row>
    <row r="104" spans="1:11" ht="12.75">
      <c r="A104" s="24"/>
      <c r="B104" s="33"/>
      <c r="C104" s="3"/>
      <c r="D104" s="15"/>
      <c r="E104" s="102" t="s">
        <v>583</v>
      </c>
      <c r="G104" s="3"/>
      <c r="H104" s="3"/>
      <c r="I104" s="3"/>
      <c r="J104" s="15"/>
      <c r="K104" s="10"/>
    </row>
    <row r="105" spans="1:11" ht="12.75">
      <c r="A105" s="30" t="s">
        <v>40</v>
      </c>
      <c r="B105" s="31" t="s">
        <v>41</v>
      </c>
      <c r="C105" s="1"/>
      <c r="D105" s="1" t="s">
        <v>42</v>
      </c>
      <c r="E105" s="103" t="s">
        <v>547</v>
      </c>
      <c r="G105" s="3"/>
      <c r="H105" s="3"/>
      <c r="I105" s="3"/>
      <c r="J105" s="3"/>
      <c r="K105" s="11"/>
    </row>
    <row r="106" spans="1:11" ht="12.75">
      <c r="A106" s="25" t="s">
        <v>79</v>
      </c>
      <c r="B106" s="32"/>
      <c r="C106" s="14"/>
      <c r="D106" s="41" t="s">
        <v>91</v>
      </c>
      <c r="E106" s="105">
        <f>SUM(+E107+E114+E138)</f>
        <v>8806321.2</v>
      </c>
      <c r="F106" s="79">
        <f>E106+E147+E163+P114+E155</f>
        <v>9298589.2</v>
      </c>
      <c r="G106" s="15"/>
      <c r="H106" s="15"/>
      <c r="I106" s="15"/>
      <c r="J106" s="15"/>
      <c r="K106" s="10"/>
    </row>
    <row r="107" spans="1:11" ht="12.75">
      <c r="A107" s="24"/>
      <c r="B107" s="33" t="s">
        <v>84</v>
      </c>
      <c r="C107" s="3"/>
      <c r="D107" s="15" t="s">
        <v>282</v>
      </c>
      <c r="E107" s="102">
        <f>SUM(E108:E113)</f>
        <v>403800</v>
      </c>
      <c r="G107" s="15"/>
      <c r="H107" s="15"/>
      <c r="I107" s="15"/>
      <c r="J107" s="15"/>
      <c r="K107" s="10"/>
    </row>
    <row r="108" spans="1:11" ht="12.75">
      <c r="A108" s="24"/>
      <c r="B108" s="33"/>
      <c r="C108" s="3">
        <v>3030</v>
      </c>
      <c r="D108" s="15" t="s">
        <v>68</v>
      </c>
      <c r="E108" s="102">
        <v>390000</v>
      </c>
      <c r="G108" s="15"/>
      <c r="H108" s="15"/>
      <c r="I108" s="15"/>
      <c r="J108" s="15"/>
      <c r="K108" s="10"/>
    </row>
    <row r="109" spans="1:11" ht="12.75">
      <c r="A109" s="24"/>
      <c r="B109" s="33"/>
      <c r="C109" s="3">
        <v>4210</v>
      </c>
      <c r="D109" s="15" t="s">
        <v>58</v>
      </c>
      <c r="E109" s="102">
        <v>5000</v>
      </c>
      <c r="G109" s="15"/>
      <c r="H109" s="15"/>
      <c r="I109" s="15"/>
      <c r="J109" s="15"/>
      <c r="K109" s="10"/>
    </row>
    <row r="110" spans="1:11" ht="12.75">
      <c r="A110" s="24"/>
      <c r="B110" s="33"/>
      <c r="C110" s="3">
        <v>4220</v>
      </c>
      <c r="D110" s="49" t="s">
        <v>67</v>
      </c>
      <c r="E110" s="102">
        <v>1000</v>
      </c>
      <c r="G110" s="15"/>
      <c r="H110" s="15"/>
      <c r="I110" s="15"/>
      <c r="J110" s="15"/>
      <c r="K110" s="10"/>
    </row>
    <row r="111" spans="1:11" ht="12.75">
      <c r="A111" s="24"/>
      <c r="B111" s="33"/>
      <c r="C111" s="6">
        <v>4270</v>
      </c>
      <c r="D111" t="s">
        <v>60</v>
      </c>
      <c r="E111" s="102">
        <v>2000</v>
      </c>
      <c r="G111" s="15"/>
      <c r="H111" s="15"/>
      <c r="I111" s="15"/>
      <c r="J111" s="15"/>
      <c r="K111" s="10"/>
    </row>
    <row r="112" spans="1:11" ht="12.75">
      <c r="A112" s="24"/>
      <c r="B112" s="33"/>
      <c r="C112" s="3">
        <v>4300</v>
      </c>
      <c r="D112" s="15" t="s">
        <v>61</v>
      </c>
      <c r="E112" s="102">
        <v>5000</v>
      </c>
      <c r="G112" s="15"/>
      <c r="H112" s="15"/>
      <c r="I112" s="15"/>
      <c r="J112" s="15"/>
      <c r="K112" s="10"/>
    </row>
    <row r="113" spans="1:11" ht="12.75">
      <c r="A113" s="24"/>
      <c r="B113" s="33"/>
      <c r="C113" s="6">
        <v>4360</v>
      </c>
      <c r="D113" t="s">
        <v>350</v>
      </c>
      <c r="E113" s="102">
        <v>800</v>
      </c>
      <c r="G113" s="15"/>
      <c r="H113" s="15"/>
      <c r="I113" s="15"/>
      <c r="J113" s="15"/>
      <c r="K113" s="10"/>
    </row>
    <row r="114" spans="1:11" ht="12.75">
      <c r="A114" s="24"/>
      <c r="B114" s="33" t="s">
        <v>85</v>
      </c>
      <c r="C114" s="3"/>
      <c r="D114" s="15" t="s">
        <v>86</v>
      </c>
      <c r="E114" s="102">
        <f>SUM(E115:E137)</f>
        <v>8367421.2</v>
      </c>
      <c r="G114" s="15"/>
      <c r="H114" s="15"/>
      <c r="I114" s="15"/>
      <c r="J114" s="15"/>
      <c r="K114" s="10"/>
    </row>
    <row r="115" spans="1:11" ht="12.75">
      <c r="A115" s="24"/>
      <c r="B115" s="33"/>
      <c r="C115" s="6">
        <v>3020</v>
      </c>
      <c r="D115" t="s">
        <v>477</v>
      </c>
      <c r="E115" s="102">
        <v>110000</v>
      </c>
      <c r="G115" s="15"/>
      <c r="H115" s="15"/>
      <c r="I115" s="15"/>
      <c r="J115" s="15"/>
      <c r="K115" s="10"/>
    </row>
    <row r="116" spans="1:11" ht="12.75">
      <c r="A116" s="24"/>
      <c r="B116" s="33"/>
      <c r="C116" s="6">
        <v>4010</v>
      </c>
      <c r="D116" t="s">
        <v>52</v>
      </c>
      <c r="E116" s="102">
        <v>5170000</v>
      </c>
      <c r="G116" s="15"/>
      <c r="H116" s="15"/>
      <c r="I116" s="15"/>
      <c r="J116" s="15"/>
      <c r="K116" s="10"/>
    </row>
    <row r="117" spans="1:11" ht="12.75">
      <c r="A117" s="24"/>
      <c r="B117" s="33"/>
      <c r="C117" s="6">
        <v>4040</v>
      </c>
      <c r="D117" t="s">
        <v>53</v>
      </c>
      <c r="E117" s="102">
        <v>407217</v>
      </c>
      <c r="G117" s="15"/>
      <c r="H117" s="15"/>
      <c r="I117" s="15"/>
      <c r="J117" s="15"/>
      <c r="K117" s="10"/>
    </row>
    <row r="118" spans="1:11" ht="12.75">
      <c r="A118" s="24"/>
      <c r="B118" s="33"/>
      <c r="C118" s="6">
        <v>4110</v>
      </c>
      <c r="D118" t="s">
        <v>54</v>
      </c>
      <c r="E118" s="102">
        <v>890000</v>
      </c>
      <c r="G118" s="15"/>
      <c r="H118" s="15"/>
      <c r="I118" s="15"/>
      <c r="J118" s="15"/>
      <c r="K118" s="10"/>
    </row>
    <row r="119" spans="1:11" ht="12.75">
      <c r="A119" s="24"/>
      <c r="B119" s="33"/>
      <c r="C119" s="6">
        <v>4120</v>
      </c>
      <c r="D119" t="s">
        <v>570</v>
      </c>
      <c r="E119" s="102">
        <v>128651</v>
      </c>
      <c r="G119" s="15"/>
      <c r="H119" s="15"/>
      <c r="I119" s="15"/>
      <c r="J119" s="15"/>
      <c r="K119" s="10"/>
    </row>
    <row r="120" spans="1:11" ht="12.75">
      <c r="A120" s="24"/>
      <c r="B120" s="33"/>
      <c r="C120" s="3">
        <v>4170</v>
      </c>
      <c r="D120" s="15" t="s">
        <v>253</v>
      </c>
      <c r="E120" s="102">
        <v>120000</v>
      </c>
      <c r="G120" s="15"/>
      <c r="H120" s="15"/>
      <c r="I120" s="15"/>
      <c r="J120" s="15"/>
      <c r="K120" s="10"/>
    </row>
    <row r="121" spans="1:11" ht="12.75">
      <c r="A121" s="24"/>
      <c r="B121" s="33"/>
      <c r="C121" s="6">
        <v>4210</v>
      </c>
      <c r="D121" t="s">
        <v>58</v>
      </c>
      <c r="E121" s="102">
        <v>200000</v>
      </c>
      <c r="G121" s="15"/>
      <c r="H121" s="15"/>
      <c r="I121" s="15"/>
      <c r="J121" s="15"/>
      <c r="K121" s="10"/>
    </row>
    <row r="122" spans="1:11" ht="12.75">
      <c r="A122" s="24"/>
      <c r="B122" s="33"/>
      <c r="C122" s="3">
        <v>4220</v>
      </c>
      <c r="D122" s="49" t="s">
        <v>67</v>
      </c>
      <c r="E122" s="102">
        <v>11000</v>
      </c>
      <c r="G122" s="15"/>
      <c r="H122" s="15"/>
      <c r="I122" s="15"/>
      <c r="J122" s="15"/>
      <c r="K122" s="10"/>
    </row>
    <row r="123" spans="1:11" ht="12.75">
      <c r="A123" s="24"/>
      <c r="B123" s="33"/>
      <c r="C123" s="6">
        <v>4260</v>
      </c>
      <c r="D123" t="s">
        <v>59</v>
      </c>
      <c r="E123" s="102">
        <v>160000</v>
      </c>
      <c r="G123" s="15"/>
      <c r="H123" s="15"/>
      <c r="I123" s="15"/>
      <c r="J123" s="15"/>
      <c r="K123" s="10"/>
    </row>
    <row r="124" spans="1:11" ht="12.75">
      <c r="A124" s="29"/>
      <c r="B124" s="20"/>
      <c r="C124" s="6">
        <v>4270</v>
      </c>
      <c r="D124" t="s">
        <v>60</v>
      </c>
      <c r="E124" s="102">
        <v>70608.2</v>
      </c>
      <c r="G124" s="15"/>
      <c r="H124" s="15"/>
      <c r="I124" s="15"/>
      <c r="J124" s="15"/>
      <c r="K124" s="10"/>
    </row>
    <row r="125" spans="1:5" ht="12.75">
      <c r="A125" s="29"/>
      <c r="B125" s="20"/>
      <c r="C125" s="6">
        <v>4280</v>
      </c>
      <c r="D125" t="s">
        <v>275</v>
      </c>
      <c r="E125" s="102">
        <v>8000</v>
      </c>
    </row>
    <row r="126" spans="1:5" ht="12.75">
      <c r="A126" s="29"/>
      <c r="B126" s="33"/>
      <c r="C126" s="6">
        <v>4300</v>
      </c>
      <c r="D126" t="s">
        <v>61</v>
      </c>
      <c r="E126" s="102">
        <v>407100</v>
      </c>
    </row>
    <row r="127" spans="1:5" ht="12.75">
      <c r="A127" s="20"/>
      <c r="B127" s="33"/>
      <c r="C127" s="6">
        <v>4309</v>
      </c>
      <c r="D127" t="s">
        <v>61</v>
      </c>
      <c r="E127" s="102">
        <v>3600</v>
      </c>
    </row>
    <row r="128" spans="1:5" ht="12.75">
      <c r="A128" s="20"/>
      <c r="B128" s="33"/>
      <c r="C128" s="6">
        <v>4360</v>
      </c>
      <c r="D128" t="s">
        <v>350</v>
      </c>
      <c r="E128" s="102">
        <v>50000</v>
      </c>
    </row>
    <row r="129" spans="1:5" ht="12.75">
      <c r="A129" s="33"/>
      <c r="B129" s="33"/>
      <c r="C129" s="6">
        <v>4410</v>
      </c>
      <c r="D129" t="s">
        <v>62</v>
      </c>
      <c r="E129" s="102">
        <v>40000</v>
      </c>
    </row>
    <row r="130" spans="1:5" ht="12.75">
      <c r="A130" s="33"/>
      <c r="B130" s="33"/>
      <c r="C130" s="6">
        <v>4420</v>
      </c>
      <c r="D130" t="s">
        <v>87</v>
      </c>
      <c r="E130" s="102">
        <v>5000</v>
      </c>
    </row>
    <row r="131" spans="1:5" ht="12.75">
      <c r="A131" s="24"/>
      <c r="B131" s="33"/>
      <c r="C131" s="6">
        <v>4430</v>
      </c>
      <c r="D131" t="s">
        <v>63</v>
      </c>
      <c r="E131" s="102">
        <v>90000</v>
      </c>
    </row>
    <row r="132" spans="1:5" ht="12.75">
      <c r="A132" s="24"/>
      <c r="B132" s="33"/>
      <c r="C132" s="6">
        <v>4440</v>
      </c>
      <c r="D132" t="s">
        <v>88</v>
      </c>
      <c r="E132" s="102">
        <v>164845</v>
      </c>
    </row>
    <row r="133" spans="1:5" ht="12.75">
      <c r="A133" s="24"/>
      <c r="B133" s="33"/>
      <c r="C133" s="6">
        <v>4530</v>
      </c>
      <c r="D133" t="s">
        <v>283</v>
      </c>
      <c r="E133" s="102">
        <v>5000</v>
      </c>
    </row>
    <row r="134" spans="1:5" ht="12.75">
      <c r="A134" s="24"/>
      <c r="B134" s="33"/>
      <c r="C134" s="6">
        <v>4700</v>
      </c>
      <c r="D134" t="s">
        <v>455</v>
      </c>
      <c r="E134" s="102">
        <v>25000</v>
      </c>
    </row>
    <row r="135" spans="1:5" ht="12.75">
      <c r="A135" s="24"/>
      <c r="B135" s="33"/>
      <c r="C135" s="6">
        <v>4710</v>
      </c>
      <c r="D135" t="s">
        <v>551</v>
      </c>
      <c r="E135" s="102">
        <v>60000</v>
      </c>
    </row>
    <row r="136" spans="1:5" ht="12.75">
      <c r="A136" s="24"/>
      <c r="B136" s="33"/>
      <c r="C136" s="52">
        <v>6059</v>
      </c>
      <c r="D136" s="12" t="s">
        <v>274</v>
      </c>
      <c r="E136" s="102">
        <v>181400</v>
      </c>
    </row>
    <row r="137" spans="1:5" ht="12.75">
      <c r="A137" s="24"/>
      <c r="B137" s="33"/>
      <c r="C137" s="6">
        <v>6060</v>
      </c>
      <c r="D137" t="s">
        <v>89</v>
      </c>
      <c r="E137" s="102">
        <v>60000</v>
      </c>
    </row>
    <row r="138" spans="1:5" ht="12.75">
      <c r="A138" s="24"/>
      <c r="B138" s="33" t="s">
        <v>90</v>
      </c>
      <c r="D138" t="s">
        <v>1</v>
      </c>
      <c r="E138" s="102">
        <f>SUM(E139:E146)</f>
        <v>35100</v>
      </c>
    </row>
    <row r="139" spans="1:5" ht="12.75">
      <c r="A139" s="24"/>
      <c r="B139" s="33"/>
      <c r="C139" s="6">
        <v>2900</v>
      </c>
      <c r="D139" t="s">
        <v>498</v>
      </c>
      <c r="E139" s="102">
        <v>1000</v>
      </c>
    </row>
    <row r="140" spans="1:4" ht="12.75">
      <c r="A140" s="24"/>
      <c r="B140" s="33"/>
      <c r="D140" t="s">
        <v>499</v>
      </c>
    </row>
    <row r="141" spans="1:4" ht="12.75">
      <c r="A141" s="24"/>
      <c r="B141" s="33"/>
      <c r="D141" t="s">
        <v>500</v>
      </c>
    </row>
    <row r="142" spans="1:4" ht="12.75">
      <c r="A142" s="24"/>
      <c r="B142" s="33"/>
      <c r="D142" t="s">
        <v>501</v>
      </c>
    </row>
    <row r="143" spans="1:5" ht="12.75">
      <c r="A143" s="24"/>
      <c r="B143" s="33"/>
      <c r="C143" s="3">
        <v>3030</v>
      </c>
      <c r="D143" s="15" t="s">
        <v>68</v>
      </c>
      <c r="E143" s="102">
        <v>19100</v>
      </c>
    </row>
    <row r="144" spans="1:5" ht="12.75">
      <c r="A144" s="24"/>
      <c r="B144" s="33"/>
      <c r="C144" s="6">
        <v>4210</v>
      </c>
      <c r="D144" t="s">
        <v>58</v>
      </c>
      <c r="E144" s="102">
        <v>8000</v>
      </c>
    </row>
    <row r="145" spans="1:5" ht="12.75">
      <c r="A145" s="24"/>
      <c r="B145" s="33"/>
      <c r="C145" s="6">
        <v>4220</v>
      </c>
      <c r="D145" s="2" t="s">
        <v>67</v>
      </c>
      <c r="E145" s="102">
        <v>2000</v>
      </c>
    </row>
    <row r="146" spans="1:5" ht="12.75">
      <c r="A146" s="24"/>
      <c r="B146" s="33"/>
      <c r="C146" s="6">
        <v>4300</v>
      </c>
      <c r="D146" t="s">
        <v>166</v>
      </c>
      <c r="E146" s="102">
        <v>5000</v>
      </c>
    </row>
    <row r="147" spans="1:5" ht="12.75">
      <c r="A147" s="25" t="s">
        <v>79</v>
      </c>
      <c r="B147" s="32"/>
      <c r="C147" s="14"/>
      <c r="D147" s="41" t="s">
        <v>257</v>
      </c>
      <c r="E147" s="105">
        <f>E148</f>
        <v>279581</v>
      </c>
    </row>
    <row r="148" spans="1:5" ht="12.75">
      <c r="A148" s="24"/>
      <c r="B148" s="33" t="s">
        <v>92</v>
      </c>
      <c r="C148" s="3"/>
      <c r="D148" s="15" t="s">
        <v>133</v>
      </c>
      <c r="E148" s="102">
        <f>SUM(E149:E154)</f>
        <v>279581</v>
      </c>
    </row>
    <row r="149" spans="1:5" ht="12.75">
      <c r="A149" s="24"/>
      <c r="B149" s="33"/>
      <c r="C149" s="6">
        <v>4010</v>
      </c>
      <c r="D149" t="s">
        <v>52</v>
      </c>
      <c r="E149" s="102">
        <v>178500</v>
      </c>
    </row>
    <row r="150" spans="1:5" ht="12.75">
      <c r="A150" s="33"/>
      <c r="B150" s="33"/>
      <c r="C150" s="6">
        <v>4040</v>
      </c>
      <c r="D150" t="s">
        <v>53</v>
      </c>
      <c r="E150" s="102">
        <v>41287</v>
      </c>
    </row>
    <row r="151" spans="1:5" ht="12.75">
      <c r="A151" s="33"/>
      <c r="B151" s="33"/>
      <c r="C151" s="6">
        <v>4110</v>
      </c>
      <c r="D151" t="s">
        <v>54</v>
      </c>
      <c r="E151" s="102">
        <v>37975</v>
      </c>
    </row>
    <row r="152" spans="1:5" ht="12.75">
      <c r="A152" s="33"/>
      <c r="B152" s="33"/>
      <c r="C152" s="6">
        <v>4120</v>
      </c>
      <c r="D152" t="s">
        <v>570</v>
      </c>
      <c r="E152" s="102">
        <v>5422</v>
      </c>
    </row>
    <row r="153" spans="1:5" ht="12.75">
      <c r="A153" s="33"/>
      <c r="B153" s="33"/>
      <c r="C153" s="6">
        <v>4440</v>
      </c>
      <c r="D153" t="s">
        <v>88</v>
      </c>
      <c r="E153" s="102">
        <v>14897</v>
      </c>
    </row>
    <row r="154" spans="1:5" ht="12.75">
      <c r="A154" s="33"/>
      <c r="B154" s="33"/>
      <c r="C154" s="6">
        <v>4710</v>
      </c>
      <c r="D154" t="s">
        <v>551</v>
      </c>
      <c r="E154" s="102">
        <v>1500</v>
      </c>
    </row>
    <row r="155" spans="1:5" ht="12.75">
      <c r="A155" s="25" t="s">
        <v>80</v>
      </c>
      <c r="B155" s="32"/>
      <c r="C155" s="14"/>
      <c r="D155" s="41" t="s">
        <v>105</v>
      </c>
      <c r="E155" s="107">
        <f>E156</f>
        <v>207272</v>
      </c>
    </row>
    <row r="156" spans="1:5" ht="12.75">
      <c r="A156" s="72"/>
      <c r="B156" s="63" t="s">
        <v>362</v>
      </c>
      <c r="C156" s="64"/>
      <c r="D156" s="68" t="s">
        <v>363</v>
      </c>
      <c r="E156" s="102">
        <f>SUM(E157:E162)</f>
        <v>207272</v>
      </c>
    </row>
    <row r="157" spans="1:5" ht="12.75">
      <c r="A157" s="33"/>
      <c r="B157" s="33"/>
      <c r="C157" s="6">
        <v>4010</v>
      </c>
      <c r="D157" t="s">
        <v>52</v>
      </c>
      <c r="E157" s="102">
        <v>154896</v>
      </c>
    </row>
    <row r="158" spans="1:5" ht="12.75">
      <c r="A158" s="33"/>
      <c r="B158" s="33"/>
      <c r="C158" s="6">
        <v>4040</v>
      </c>
      <c r="D158" t="s">
        <v>53</v>
      </c>
      <c r="E158" s="102">
        <v>13166</v>
      </c>
    </row>
    <row r="159" spans="1:5" ht="12.75">
      <c r="A159" s="33"/>
      <c r="B159" s="33"/>
      <c r="C159" s="6">
        <v>4110</v>
      </c>
      <c r="D159" t="s">
        <v>54</v>
      </c>
      <c r="E159" s="102">
        <v>26890</v>
      </c>
    </row>
    <row r="160" spans="1:5" ht="12.75">
      <c r="A160" s="33"/>
      <c r="B160" s="33"/>
      <c r="C160" s="6">
        <v>4120</v>
      </c>
      <c r="D160" t="s">
        <v>570</v>
      </c>
      <c r="E160" s="102">
        <v>4118</v>
      </c>
    </row>
    <row r="161" spans="1:5" ht="12.75">
      <c r="A161" s="33"/>
      <c r="B161" s="33"/>
      <c r="C161" s="6">
        <v>4440</v>
      </c>
      <c r="D161" t="s">
        <v>88</v>
      </c>
      <c r="E161" s="102">
        <v>6202</v>
      </c>
    </row>
    <row r="162" spans="1:5" ht="12.75">
      <c r="A162" s="33"/>
      <c r="B162" s="33"/>
      <c r="C162" s="6">
        <v>4710</v>
      </c>
      <c r="D162" t="s">
        <v>551</v>
      </c>
      <c r="E162" s="102">
        <v>2000</v>
      </c>
    </row>
    <row r="163" spans="1:5" ht="13.5" customHeight="1">
      <c r="A163" s="32" t="s">
        <v>101</v>
      </c>
      <c r="B163" s="32"/>
      <c r="C163" s="7"/>
      <c r="D163" s="5" t="s">
        <v>180</v>
      </c>
      <c r="E163" s="105">
        <f>SUM(E165)</f>
        <v>5415</v>
      </c>
    </row>
    <row r="164" spans="1:5" ht="12.75">
      <c r="A164" s="32"/>
      <c r="B164" s="32"/>
      <c r="C164" s="7"/>
      <c r="D164" s="5" t="s">
        <v>181</v>
      </c>
      <c r="E164" s="105"/>
    </row>
    <row r="165" spans="1:5" ht="12.75">
      <c r="A165" s="33"/>
      <c r="B165" s="33" t="s">
        <v>102</v>
      </c>
      <c r="D165" t="s">
        <v>103</v>
      </c>
      <c r="E165" s="102">
        <f>SUM(E167:E170)</f>
        <v>5415</v>
      </c>
    </row>
    <row r="166" spans="1:4" ht="12.75">
      <c r="A166" s="33"/>
      <c r="B166" s="33"/>
      <c r="D166" t="s">
        <v>104</v>
      </c>
    </row>
    <row r="167" spans="1:5" ht="12.75">
      <c r="A167" s="33"/>
      <c r="B167" s="33"/>
      <c r="C167" s="6">
        <v>4110</v>
      </c>
      <c r="D167" t="s">
        <v>54</v>
      </c>
      <c r="E167" s="102">
        <v>722</v>
      </c>
    </row>
    <row r="168" spans="1:5" ht="12.75">
      <c r="A168" s="33"/>
      <c r="B168" s="33"/>
      <c r="C168" s="6">
        <v>4120</v>
      </c>
      <c r="D168" t="s">
        <v>570</v>
      </c>
      <c r="E168" s="102">
        <v>103</v>
      </c>
    </row>
    <row r="169" spans="1:5" ht="12.75">
      <c r="A169" s="33"/>
      <c r="B169" s="33"/>
      <c r="C169" s="6">
        <v>4170</v>
      </c>
      <c r="D169" s="49" t="s">
        <v>253</v>
      </c>
      <c r="E169" s="102">
        <v>4200</v>
      </c>
    </row>
    <row r="170" spans="1:5" ht="12.75">
      <c r="A170" s="33"/>
      <c r="B170" s="33"/>
      <c r="C170" s="6">
        <v>4210</v>
      </c>
      <c r="D170" s="2" t="s">
        <v>58</v>
      </c>
      <c r="E170" s="102">
        <v>390</v>
      </c>
    </row>
    <row r="171" spans="1:4" ht="12.75">
      <c r="A171" s="33"/>
      <c r="B171" s="33"/>
      <c r="D171" s="2"/>
    </row>
    <row r="172" spans="1:4" ht="12.75">
      <c r="A172" s="33"/>
      <c r="B172" s="33"/>
      <c r="D172" s="2"/>
    </row>
    <row r="173" spans="1:4" ht="12.75">
      <c r="A173" s="33"/>
      <c r="B173" s="33"/>
      <c r="D173" s="2"/>
    </row>
    <row r="174" spans="1:4" ht="12.75">
      <c r="A174" s="33"/>
      <c r="B174" s="33"/>
      <c r="D174" s="2"/>
    </row>
    <row r="175" spans="1:4" ht="12.75">
      <c r="A175" s="33"/>
      <c r="B175" s="33"/>
      <c r="D175" s="2"/>
    </row>
    <row r="176" spans="1:4" ht="12.75">
      <c r="A176" s="33"/>
      <c r="B176" s="33"/>
      <c r="D176" s="2"/>
    </row>
    <row r="177" spans="1:5" ht="12.75">
      <c r="A177" s="35"/>
      <c r="B177" s="36"/>
      <c r="C177" s="23"/>
      <c r="D177" s="17" t="s">
        <v>39</v>
      </c>
      <c r="E177" s="101" t="s">
        <v>288</v>
      </c>
    </row>
    <row r="178" spans="1:5" ht="12.75">
      <c r="A178" s="24"/>
      <c r="B178" s="33"/>
      <c r="C178" s="3"/>
      <c r="D178" s="15" t="s">
        <v>564</v>
      </c>
      <c r="E178" s="102" t="s">
        <v>582</v>
      </c>
    </row>
    <row r="179" spans="1:5" ht="12.75">
      <c r="A179" s="24"/>
      <c r="B179" s="33"/>
      <c r="C179" s="3"/>
      <c r="D179" s="15"/>
      <c r="E179" s="102" t="s">
        <v>194</v>
      </c>
    </row>
    <row r="180" spans="1:5" ht="12.75">
      <c r="A180" s="24"/>
      <c r="B180" s="33"/>
      <c r="C180" s="3"/>
      <c r="D180" s="15"/>
      <c r="E180" s="102" t="s">
        <v>583</v>
      </c>
    </row>
    <row r="181" spans="1:5" ht="12.75">
      <c r="A181" s="30" t="s">
        <v>40</v>
      </c>
      <c r="B181" s="31" t="s">
        <v>41</v>
      </c>
      <c r="C181" s="1"/>
      <c r="D181" s="1" t="s">
        <v>42</v>
      </c>
      <c r="E181" s="103" t="s">
        <v>547</v>
      </c>
    </row>
    <row r="182" spans="1:6" ht="12.75">
      <c r="A182" s="32" t="s">
        <v>96</v>
      </c>
      <c r="B182" s="32"/>
      <c r="C182" s="7"/>
      <c r="D182" s="5" t="s">
        <v>427</v>
      </c>
      <c r="E182" s="105">
        <f>SUM(E183+E191+E198+E194)</f>
        <v>138050</v>
      </c>
      <c r="F182" s="79">
        <f>E182</f>
        <v>138050</v>
      </c>
    </row>
    <row r="183" spans="1:5" ht="12.75">
      <c r="A183" s="33"/>
      <c r="B183" s="33" t="s">
        <v>97</v>
      </c>
      <c r="D183" s="2" t="s">
        <v>46</v>
      </c>
      <c r="E183" s="102">
        <f>SUM(E184:E190)</f>
        <v>77250</v>
      </c>
    </row>
    <row r="184" spans="1:5" ht="12.75">
      <c r="A184" s="33"/>
      <c r="B184" s="33"/>
      <c r="C184" s="6">
        <v>2820</v>
      </c>
      <c r="D184" s="2" t="s">
        <v>428</v>
      </c>
      <c r="E184" s="102">
        <v>45000</v>
      </c>
    </row>
    <row r="185" spans="1:4" ht="12.75">
      <c r="A185" s="33"/>
      <c r="B185" s="33"/>
      <c r="D185" s="2" t="s">
        <v>429</v>
      </c>
    </row>
    <row r="186" spans="1:5" ht="12.75">
      <c r="A186" s="33"/>
      <c r="B186" s="33"/>
      <c r="C186" s="3">
        <v>3030</v>
      </c>
      <c r="D186" s="15" t="s">
        <v>68</v>
      </c>
      <c r="E186" s="102">
        <v>20000</v>
      </c>
    </row>
    <row r="187" spans="1:5" ht="12.75">
      <c r="A187" s="33"/>
      <c r="B187" s="33"/>
      <c r="C187" s="6">
        <v>4110</v>
      </c>
      <c r="D187" t="s">
        <v>54</v>
      </c>
      <c r="E187" s="102">
        <v>1700</v>
      </c>
    </row>
    <row r="188" spans="1:5" ht="12.75">
      <c r="A188" s="33"/>
      <c r="B188" s="33"/>
      <c r="C188" s="6">
        <v>4120</v>
      </c>
      <c r="D188" t="s">
        <v>570</v>
      </c>
      <c r="E188" s="102">
        <v>250</v>
      </c>
    </row>
    <row r="189" spans="1:5" ht="12.75">
      <c r="A189" s="33"/>
      <c r="B189" s="33"/>
      <c r="C189" s="3">
        <v>4170</v>
      </c>
      <c r="D189" s="15" t="s">
        <v>253</v>
      </c>
      <c r="E189" s="102">
        <v>9000</v>
      </c>
    </row>
    <row r="190" spans="1:5" ht="12.75">
      <c r="A190" s="33"/>
      <c r="B190" s="33"/>
      <c r="C190" s="6">
        <v>4430</v>
      </c>
      <c r="D190" t="s">
        <v>63</v>
      </c>
      <c r="E190" s="102">
        <v>1300</v>
      </c>
    </row>
    <row r="191" spans="1:5" ht="12.75">
      <c r="A191" s="33"/>
      <c r="B191" s="33" t="s">
        <v>99</v>
      </c>
      <c r="D191" s="2" t="s">
        <v>100</v>
      </c>
      <c r="E191" s="102">
        <f>SUM(E192:E193)</f>
        <v>2000</v>
      </c>
    </row>
    <row r="192" spans="1:5" ht="12.75">
      <c r="A192" s="33"/>
      <c r="B192" s="33"/>
      <c r="C192" s="6">
        <v>4210</v>
      </c>
      <c r="D192" s="2" t="s">
        <v>58</v>
      </c>
      <c r="E192" s="102">
        <v>1000</v>
      </c>
    </row>
    <row r="193" spans="1:5" ht="12.75">
      <c r="A193" s="33"/>
      <c r="B193" s="33"/>
      <c r="C193" s="6">
        <v>4300</v>
      </c>
      <c r="D193" s="2" t="s">
        <v>61</v>
      </c>
      <c r="E193" s="102">
        <v>1000</v>
      </c>
    </row>
    <row r="194" spans="1:5" ht="12.75">
      <c r="A194" s="33"/>
      <c r="B194" s="33" t="s">
        <v>376</v>
      </c>
      <c r="D194" s="2" t="s">
        <v>377</v>
      </c>
      <c r="E194" s="102">
        <f>SUM(E195:E197)</f>
        <v>42200</v>
      </c>
    </row>
    <row r="195" spans="1:5" ht="12.75">
      <c r="A195" s="33"/>
      <c r="B195" s="33"/>
      <c r="C195" s="6">
        <v>4210</v>
      </c>
      <c r="D195" s="2" t="s">
        <v>58</v>
      </c>
      <c r="E195" s="102">
        <v>40000</v>
      </c>
    </row>
    <row r="196" spans="1:5" ht="12.75">
      <c r="A196" s="33"/>
      <c r="B196" s="33"/>
      <c r="C196" s="6">
        <v>4300</v>
      </c>
      <c r="D196" s="2" t="s">
        <v>61</v>
      </c>
      <c r="E196" s="102">
        <v>1500</v>
      </c>
    </row>
    <row r="197" spans="1:5" ht="12.75">
      <c r="A197" s="33"/>
      <c r="B197" s="33"/>
      <c r="C197" s="6">
        <v>4360</v>
      </c>
      <c r="D197" t="s">
        <v>350</v>
      </c>
      <c r="E197" s="102">
        <v>700</v>
      </c>
    </row>
    <row r="198" spans="1:5" ht="12.75">
      <c r="A198" s="33"/>
      <c r="B198" s="33" t="s">
        <v>98</v>
      </c>
      <c r="D198" t="s">
        <v>1</v>
      </c>
      <c r="E198" s="102">
        <f>SUM(E199:E203)</f>
        <v>16600</v>
      </c>
    </row>
    <row r="199" spans="1:5" ht="12.75">
      <c r="A199" s="33"/>
      <c r="B199" s="33"/>
      <c r="C199" s="6">
        <v>4190</v>
      </c>
      <c r="D199" t="s">
        <v>456</v>
      </c>
      <c r="E199" s="102">
        <v>1000</v>
      </c>
    </row>
    <row r="200" spans="1:5" ht="12.75">
      <c r="A200" s="33"/>
      <c r="B200" s="33"/>
      <c r="C200" s="6">
        <v>4210</v>
      </c>
      <c r="D200" s="2" t="s">
        <v>58</v>
      </c>
      <c r="E200" s="102">
        <v>5000</v>
      </c>
    </row>
    <row r="201" spans="1:5" ht="12.75">
      <c r="A201" s="33"/>
      <c r="B201" s="33"/>
      <c r="C201" s="6">
        <v>4260</v>
      </c>
      <c r="D201" t="s">
        <v>59</v>
      </c>
      <c r="E201" s="102">
        <v>1600</v>
      </c>
    </row>
    <row r="202" spans="1:5" ht="12.75">
      <c r="A202" s="33"/>
      <c r="B202" s="33"/>
      <c r="C202" s="6">
        <v>4270</v>
      </c>
      <c r="D202" t="s">
        <v>60</v>
      </c>
      <c r="E202" s="102">
        <v>5000</v>
      </c>
    </row>
    <row r="203" spans="1:5" ht="12.75">
      <c r="A203" s="33"/>
      <c r="B203" s="33"/>
      <c r="C203" s="6">
        <v>4300</v>
      </c>
      <c r="D203" s="2" t="s">
        <v>61</v>
      </c>
      <c r="E203" s="102">
        <v>4000</v>
      </c>
    </row>
    <row r="204" spans="1:4" ht="12.75">
      <c r="A204" s="33"/>
      <c r="B204" s="33"/>
      <c r="C204" s="3"/>
      <c r="D204" s="49"/>
    </row>
    <row r="205" spans="1:4" ht="12.75">
      <c r="A205" s="33"/>
      <c r="B205" s="33"/>
      <c r="C205" s="3"/>
      <c r="D205" s="49"/>
    </row>
    <row r="206" spans="1:4" ht="12.75">
      <c r="A206" s="33"/>
      <c r="B206" s="33"/>
      <c r="C206" s="3"/>
      <c r="D206" s="49"/>
    </row>
    <row r="207" spans="1:5" ht="12.75">
      <c r="A207" s="35"/>
      <c r="B207" s="36"/>
      <c r="C207" s="23"/>
      <c r="D207" s="17" t="s">
        <v>39</v>
      </c>
      <c r="E207" s="101" t="s">
        <v>288</v>
      </c>
    </row>
    <row r="208" spans="1:5" ht="12.75">
      <c r="A208" s="24"/>
      <c r="B208" s="33"/>
      <c r="C208" s="3"/>
      <c r="D208" s="3" t="s">
        <v>430</v>
      </c>
      <c r="E208" s="102" t="s">
        <v>582</v>
      </c>
    </row>
    <row r="209" spans="1:5" ht="12.75">
      <c r="A209" s="24"/>
      <c r="B209" s="33"/>
      <c r="C209" s="3"/>
      <c r="D209" s="15"/>
      <c r="E209" s="102" t="s">
        <v>194</v>
      </c>
    </row>
    <row r="210" spans="1:6" s="61" customFormat="1" ht="12.75">
      <c r="A210" s="24"/>
      <c r="B210" s="33"/>
      <c r="C210" s="3"/>
      <c r="D210" s="15"/>
      <c r="E210" s="102" t="s">
        <v>583</v>
      </c>
      <c r="F210" s="79"/>
    </row>
    <row r="211" spans="1:5" ht="12.75">
      <c r="A211" s="30" t="s">
        <v>40</v>
      </c>
      <c r="B211" s="31" t="s">
        <v>41</v>
      </c>
      <c r="C211" s="1"/>
      <c r="D211" s="1" t="s">
        <v>42</v>
      </c>
      <c r="E211" s="103" t="s">
        <v>548</v>
      </c>
    </row>
    <row r="212" spans="1:6" ht="12.75">
      <c r="A212" s="56" t="s">
        <v>389</v>
      </c>
      <c r="B212" s="56"/>
      <c r="C212" s="60"/>
      <c r="D212" s="58" t="s">
        <v>390</v>
      </c>
      <c r="E212" s="109">
        <f>E213</f>
        <v>540000</v>
      </c>
      <c r="F212" s="79">
        <f>E212</f>
        <v>540000</v>
      </c>
    </row>
    <row r="213" spans="1:5" ht="12.75">
      <c r="A213" s="33"/>
      <c r="B213" s="33" t="s">
        <v>391</v>
      </c>
      <c r="D213" s="49" t="s">
        <v>392</v>
      </c>
      <c r="E213" s="110">
        <f>SUM(E214:E233)</f>
        <v>540000</v>
      </c>
    </row>
    <row r="214" spans="1:5" ht="12.75">
      <c r="A214" s="33"/>
      <c r="B214" s="33"/>
      <c r="C214" s="6">
        <v>3020</v>
      </c>
      <c r="D214" t="s">
        <v>477</v>
      </c>
      <c r="E214" s="110">
        <v>2000</v>
      </c>
    </row>
    <row r="215" spans="1:5" ht="12.75">
      <c r="A215" s="33"/>
      <c r="B215" s="33"/>
      <c r="C215" s="6">
        <v>4010</v>
      </c>
      <c r="D215" t="s">
        <v>52</v>
      </c>
      <c r="E215" s="110">
        <v>146000</v>
      </c>
    </row>
    <row r="216" spans="1:5" ht="12.75">
      <c r="A216" s="33"/>
      <c r="B216" s="33"/>
      <c r="C216" s="6">
        <v>4040</v>
      </c>
      <c r="D216" t="s">
        <v>53</v>
      </c>
      <c r="E216" s="110">
        <v>14140</v>
      </c>
    </row>
    <row r="217" spans="1:5" ht="12.75">
      <c r="A217" s="33"/>
      <c r="B217" s="33"/>
      <c r="C217" s="6">
        <v>4110</v>
      </c>
      <c r="D217" t="s">
        <v>54</v>
      </c>
      <c r="E217" s="110">
        <v>29527</v>
      </c>
    </row>
    <row r="218" spans="1:5" ht="12.75">
      <c r="A218" s="33"/>
      <c r="B218" s="33"/>
      <c r="C218" s="6">
        <v>4120</v>
      </c>
      <c r="D218" t="s">
        <v>570</v>
      </c>
      <c r="E218" s="110">
        <v>4422</v>
      </c>
    </row>
    <row r="219" spans="1:5" ht="12.75">
      <c r="A219" s="33"/>
      <c r="B219" s="33"/>
      <c r="C219" s="6">
        <v>4210</v>
      </c>
      <c r="D219" s="2" t="s">
        <v>58</v>
      </c>
      <c r="E219" s="110">
        <v>80000</v>
      </c>
    </row>
    <row r="220" spans="1:5" ht="12.75">
      <c r="A220" s="33"/>
      <c r="B220" s="33"/>
      <c r="C220" s="6">
        <v>4220</v>
      </c>
      <c r="D220" s="2" t="s">
        <v>67</v>
      </c>
      <c r="E220" s="110">
        <v>500</v>
      </c>
    </row>
    <row r="221" spans="1:5" ht="12.75">
      <c r="A221" s="33"/>
      <c r="B221" s="33"/>
      <c r="C221" s="6">
        <v>4260</v>
      </c>
      <c r="D221" t="s">
        <v>59</v>
      </c>
      <c r="E221" s="110">
        <v>145909</v>
      </c>
    </row>
    <row r="222" spans="1:5" ht="12.75">
      <c r="A222" s="33"/>
      <c r="B222" s="33"/>
      <c r="C222" s="6">
        <v>4270</v>
      </c>
      <c r="D222" t="s">
        <v>60</v>
      </c>
      <c r="E222" s="110">
        <v>10000</v>
      </c>
    </row>
    <row r="223" spans="1:5" ht="12.75">
      <c r="A223" s="33"/>
      <c r="B223" s="33"/>
      <c r="C223" s="6">
        <v>4300</v>
      </c>
      <c r="D223" t="s">
        <v>61</v>
      </c>
      <c r="E223" s="110">
        <v>30000</v>
      </c>
    </row>
    <row r="224" spans="1:5" ht="12.75">
      <c r="A224" s="33"/>
      <c r="B224" s="33"/>
      <c r="C224" s="6">
        <v>4360</v>
      </c>
      <c r="D224" t="s">
        <v>350</v>
      </c>
      <c r="E224" s="110">
        <v>25000</v>
      </c>
    </row>
    <row r="225" spans="1:5" ht="12.75">
      <c r="A225" s="33"/>
      <c r="B225" s="33"/>
      <c r="C225" s="6">
        <v>4430</v>
      </c>
      <c r="D225" t="s">
        <v>63</v>
      </c>
      <c r="E225" s="110">
        <v>8400</v>
      </c>
    </row>
    <row r="226" spans="1:5" ht="12.75">
      <c r="A226" s="33"/>
      <c r="B226" s="33"/>
      <c r="C226" s="6">
        <v>4440</v>
      </c>
      <c r="D226" t="s">
        <v>64</v>
      </c>
      <c r="E226" s="110">
        <v>6202</v>
      </c>
    </row>
    <row r="227" spans="1:5" ht="12.75">
      <c r="A227" s="33"/>
      <c r="B227" s="33"/>
      <c r="C227" s="64">
        <v>4520</v>
      </c>
      <c r="D227" s="54" t="s">
        <v>327</v>
      </c>
      <c r="E227" s="110">
        <v>3400</v>
      </c>
    </row>
    <row r="228" spans="1:5" ht="12.75">
      <c r="A228" s="33"/>
      <c r="B228" s="33"/>
      <c r="C228" s="64"/>
      <c r="D228" s="54" t="s">
        <v>271</v>
      </c>
      <c r="E228" s="110"/>
    </row>
    <row r="229" spans="1:5" ht="12.75">
      <c r="A229" s="33"/>
      <c r="B229" s="33"/>
      <c r="C229" s="6">
        <v>4530</v>
      </c>
      <c r="D229" t="s">
        <v>283</v>
      </c>
      <c r="E229" s="110">
        <v>30000</v>
      </c>
    </row>
    <row r="230" spans="1:5" ht="12.75">
      <c r="A230" s="33"/>
      <c r="B230" s="33"/>
      <c r="C230" s="3">
        <v>4610</v>
      </c>
      <c r="D230" s="16" t="s">
        <v>304</v>
      </c>
      <c r="E230" s="110">
        <v>1000</v>
      </c>
    </row>
    <row r="231" spans="1:5" ht="12.75">
      <c r="A231" s="33"/>
      <c r="B231" s="33"/>
      <c r="C231" s="6">
        <v>4700</v>
      </c>
      <c r="D231" t="s">
        <v>276</v>
      </c>
      <c r="E231" s="102">
        <v>2000</v>
      </c>
    </row>
    <row r="232" spans="1:4" ht="12.75">
      <c r="A232" s="33"/>
      <c r="B232" s="33"/>
      <c r="D232" t="s">
        <v>277</v>
      </c>
    </row>
    <row r="233" spans="1:5" ht="12.75">
      <c r="A233" s="33"/>
      <c r="B233" s="33"/>
      <c r="C233" s="6">
        <v>4710</v>
      </c>
      <c r="D233" t="s">
        <v>551</v>
      </c>
      <c r="E233" s="102">
        <v>1500</v>
      </c>
    </row>
    <row r="234" spans="1:4" ht="12.75">
      <c r="A234" s="33"/>
      <c r="B234" s="33"/>
      <c r="C234" s="3"/>
      <c r="D234" s="49"/>
    </row>
    <row r="235" spans="1:4" ht="12.75">
      <c r="A235" s="33"/>
      <c r="B235" s="33"/>
      <c r="C235" s="3"/>
      <c r="D235" s="49"/>
    </row>
    <row r="236" spans="1:4" ht="12.75">
      <c r="A236" s="33"/>
      <c r="B236" s="33"/>
      <c r="C236" s="3"/>
      <c r="D236" s="49"/>
    </row>
    <row r="237" spans="1:4" ht="12.75">
      <c r="A237" s="33"/>
      <c r="B237" s="33"/>
      <c r="C237" s="3"/>
      <c r="D237" s="49"/>
    </row>
    <row r="238" spans="1:2" ht="12.75">
      <c r="A238" s="33"/>
      <c r="B238" s="33"/>
    </row>
    <row r="239" spans="1:2" ht="12.75">
      <c r="A239" s="33"/>
      <c r="B239" s="33"/>
    </row>
    <row r="240" spans="1:4" ht="12.75">
      <c r="A240" s="38"/>
      <c r="B240" s="38"/>
      <c r="C240" s="21"/>
      <c r="D240" s="2"/>
    </row>
    <row r="241" spans="1:5" ht="12.75">
      <c r="A241" s="33"/>
      <c r="B241" s="33"/>
      <c r="D241" s="17" t="s">
        <v>39</v>
      </c>
      <c r="E241" s="101" t="s">
        <v>288</v>
      </c>
    </row>
    <row r="242" spans="1:5" ht="12.75">
      <c r="A242" s="33"/>
      <c r="B242" s="33"/>
      <c r="D242" s="9" t="s">
        <v>431</v>
      </c>
      <c r="E242" s="102" t="s">
        <v>582</v>
      </c>
    </row>
    <row r="243" spans="1:5" ht="12.75">
      <c r="A243" s="33"/>
      <c r="B243" s="33"/>
      <c r="D243" s="9"/>
      <c r="E243" s="102" t="s">
        <v>194</v>
      </c>
    </row>
    <row r="244" spans="1:5" ht="12.75">
      <c r="A244" s="33"/>
      <c r="B244" s="33"/>
      <c r="D244" s="5"/>
      <c r="E244" s="102" t="s">
        <v>583</v>
      </c>
    </row>
    <row r="245" spans="1:5" ht="12.75">
      <c r="A245" s="30" t="s">
        <v>40</v>
      </c>
      <c r="B245" s="31" t="s">
        <v>41</v>
      </c>
      <c r="C245" s="1"/>
      <c r="D245" s="1" t="s">
        <v>42</v>
      </c>
      <c r="E245" s="103" t="s">
        <v>547</v>
      </c>
    </row>
    <row r="246" spans="1:6" ht="12.75">
      <c r="A246" s="25" t="s">
        <v>79</v>
      </c>
      <c r="B246" s="32"/>
      <c r="C246" s="14"/>
      <c r="D246" s="41" t="s">
        <v>197</v>
      </c>
      <c r="E246" s="105">
        <f>SUM(E247)</f>
        <v>26000</v>
      </c>
      <c r="F246" s="79">
        <f>E246+E250</f>
        <v>220000</v>
      </c>
    </row>
    <row r="247" spans="1:5" ht="12.75">
      <c r="A247" s="33"/>
      <c r="B247" s="33" t="s">
        <v>90</v>
      </c>
      <c r="D247" t="s">
        <v>1</v>
      </c>
      <c r="E247" s="108">
        <f>SUM(E248:E249)</f>
        <v>26000</v>
      </c>
    </row>
    <row r="248" spans="1:5" ht="12.75">
      <c r="A248" s="33"/>
      <c r="B248" s="33"/>
      <c r="C248" s="6">
        <v>4170</v>
      </c>
      <c r="D248" s="49" t="s">
        <v>253</v>
      </c>
      <c r="E248" s="108">
        <v>1000</v>
      </c>
    </row>
    <row r="249" spans="1:5" ht="12.75">
      <c r="A249" s="33"/>
      <c r="B249" s="33"/>
      <c r="C249" s="6">
        <v>4300</v>
      </c>
      <c r="D249" t="s">
        <v>61</v>
      </c>
      <c r="E249" s="102">
        <v>25000</v>
      </c>
    </row>
    <row r="250" spans="1:5" ht="12.75">
      <c r="A250" s="25" t="s">
        <v>79</v>
      </c>
      <c r="B250" s="32"/>
      <c r="C250" s="14"/>
      <c r="D250" s="41" t="s">
        <v>197</v>
      </c>
      <c r="E250" s="105">
        <f>E251</f>
        <v>194000</v>
      </c>
    </row>
    <row r="251" spans="1:5" ht="12" customHeight="1">
      <c r="A251" s="32"/>
      <c r="B251" s="33" t="s">
        <v>263</v>
      </c>
      <c r="D251" t="s">
        <v>264</v>
      </c>
      <c r="E251" s="102">
        <f>SUM(E252:E261)</f>
        <v>194000</v>
      </c>
    </row>
    <row r="252" spans="1:5" ht="12" customHeight="1">
      <c r="A252" s="32"/>
      <c r="B252" s="33"/>
      <c r="C252" s="6">
        <v>4110</v>
      </c>
      <c r="D252" t="s">
        <v>54</v>
      </c>
      <c r="E252" s="102">
        <v>2000</v>
      </c>
    </row>
    <row r="253" spans="1:5" ht="12" customHeight="1">
      <c r="A253" s="32"/>
      <c r="B253" s="33"/>
      <c r="C253" s="6">
        <v>4120</v>
      </c>
      <c r="D253" t="s">
        <v>570</v>
      </c>
      <c r="E253" s="102">
        <v>500</v>
      </c>
    </row>
    <row r="254" spans="1:5" ht="12" customHeight="1">
      <c r="A254" s="32"/>
      <c r="B254" s="33"/>
      <c r="C254" s="3">
        <v>4170</v>
      </c>
      <c r="D254" s="49" t="s">
        <v>253</v>
      </c>
      <c r="E254" s="102">
        <v>10000</v>
      </c>
    </row>
    <row r="255" spans="1:5" ht="12" customHeight="1">
      <c r="A255" s="32"/>
      <c r="B255" s="33"/>
      <c r="C255" s="6">
        <v>4190</v>
      </c>
      <c r="D255" t="s">
        <v>456</v>
      </c>
      <c r="E255" s="102">
        <v>2000</v>
      </c>
    </row>
    <row r="256" spans="1:5" ht="12.75">
      <c r="A256" s="33"/>
      <c r="B256" s="33"/>
      <c r="C256" s="6">
        <v>4210</v>
      </c>
      <c r="D256" t="s">
        <v>58</v>
      </c>
      <c r="E256" s="102">
        <v>15000</v>
      </c>
    </row>
    <row r="257" spans="1:5" ht="12.75">
      <c r="A257" s="33"/>
      <c r="B257" s="33"/>
      <c r="C257" s="6">
        <v>4220</v>
      </c>
      <c r="D257" t="s">
        <v>67</v>
      </c>
      <c r="E257" s="102">
        <v>2000</v>
      </c>
    </row>
    <row r="258" spans="1:5" ht="12.75">
      <c r="A258" s="33"/>
      <c r="B258" s="33"/>
      <c r="C258" s="6">
        <v>4300</v>
      </c>
      <c r="D258" t="s">
        <v>61</v>
      </c>
      <c r="E258" s="102">
        <v>150000</v>
      </c>
    </row>
    <row r="259" spans="1:5" ht="12.75">
      <c r="A259" s="33"/>
      <c r="B259" s="33"/>
      <c r="C259" s="6">
        <v>4360</v>
      </c>
      <c r="D259" t="s">
        <v>350</v>
      </c>
      <c r="E259" s="102">
        <v>8000</v>
      </c>
    </row>
    <row r="260" spans="1:6" s="5" customFormat="1" ht="12.75">
      <c r="A260" s="33"/>
      <c r="B260" s="33"/>
      <c r="C260" s="6">
        <v>4430</v>
      </c>
      <c r="D260" t="s">
        <v>265</v>
      </c>
      <c r="E260" s="102">
        <v>3500</v>
      </c>
      <c r="F260" s="79"/>
    </row>
    <row r="261" spans="1:6" s="5" customFormat="1" ht="12.75">
      <c r="A261" s="33"/>
      <c r="B261" s="33"/>
      <c r="C261" s="3">
        <v>4510</v>
      </c>
      <c r="D261" s="20" t="s">
        <v>262</v>
      </c>
      <c r="E261" s="102">
        <v>1000</v>
      </c>
      <c r="F261" s="79"/>
    </row>
    <row r="262" spans="1:6" s="5" customFormat="1" ht="12.75">
      <c r="A262" s="33"/>
      <c r="B262" s="33"/>
      <c r="C262" s="3"/>
      <c r="D262" s="20"/>
      <c r="E262" s="102"/>
      <c r="F262" s="79"/>
    </row>
    <row r="263" spans="1:2" ht="13.5" customHeight="1">
      <c r="A263" s="33"/>
      <c r="B263" s="33"/>
    </row>
    <row r="264" spans="1:4" ht="13.5" customHeight="1">
      <c r="A264" s="63"/>
      <c r="B264" s="63"/>
      <c r="C264" s="64"/>
      <c r="D264" s="68"/>
    </row>
    <row r="265" spans="1:4" ht="13.5" customHeight="1">
      <c r="A265" s="63"/>
      <c r="B265" s="63"/>
      <c r="C265" s="64"/>
      <c r="D265" s="68"/>
    </row>
    <row r="266" spans="1:4" ht="13.5" customHeight="1">
      <c r="A266" s="63"/>
      <c r="B266" s="63"/>
      <c r="C266" s="64"/>
      <c r="D266" s="68"/>
    </row>
    <row r="267" spans="1:2" ht="13.5" customHeight="1">
      <c r="A267" s="33"/>
      <c r="B267" s="33"/>
    </row>
    <row r="268" spans="1:2" ht="13.5" customHeight="1">
      <c r="A268" s="33"/>
      <c r="B268" s="33"/>
    </row>
    <row r="269" spans="1:2" ht="13.5" customHeight="1">
      <c r="A269" s="33"/>
      <c r="B269" s="33"/>
    </row>
    <row r="270" spans="1:2" ht="13.5" customHeight="1">
      <c r="A270" s="33"/>
      <c r="B270" s="33"/>
    </row>
    <row r="271" spans="1:6" ht="12.75">
      <c r="A271" s="24"/>
      <c r="B271" s="33"/>
      <c r="D271" s="17" t="s">
        <v>39</v>
      </c>
      <c r="E271" s="112" t="s">
        <v>288</v>
      </c>
      <c r="F271" s="116"/>
    </row>
    <row r="272" spans="1:6" ht="12.75">
      <c r="A272" s="24"/>
      <c r="B272" s="33"/>
      <c r="C272" s="3"/>
      <c r="D272" s="3" t="s">
        <v>196</v>
      </c>
      <c r="E272" s="102" t="s">
        <v>582</v>
      </c>
      <c r="F272" s="116"/>
    </row>
    <row r="273" spans="1:6" ht="12.75">
      <c r="A273" s="24"/>
      <c r="B273" s="33"/>
      <c r="C273" s="3"/>
      <c r="D273" s="3"/>
      <c r="E273" s="102" t="s">
        <v>194</v>
      </c>
      <c r="F273" s="116"/>
    </row>
    <row r="274" spans="1:6" s="59" customFormat="1" ht="12.75">
      <c r="A274" s="24"/>
      <c r="B274" s="33"/>
      <c r="C274" s="3"/>
      <c r="D274" s="3"/>
      <c r="E274" s="102" t="s">
        <v>583</v>
      </c>
      <c r="F274" s="116"/>
    </row>
    <row r="275" spans="1:6" ht="12.75">
      <c r="A275" s="30" t="s">
        <v>40</v>
      </c>
      <c r="B275" s="31" t="s">
        <v>41</v>
      </c>
      <c r="C275" s="1"/>
      <c r="D275" s="1" t="s">
        <v>42</v>
      </c>
      <c r="E275" s="103" t="s">
        <v>547</v>
      </c>
      <c r="F275" s="116"/>
    </row>
    <row r="276" spans="1:6" ht="12.75">
      <c r="A276" s="56" t="s">
        <v>389</v>
      </c>
      <c r="B276" s="56"/>
      <c r="C276" s="60"/>
      <c r="D276" s="58" t="s">
        <v>390</v>
      </c>
      <c r="E276" s="109">
        <f>E277</f>
        <v>1000</v>
      </c>
      <c r="F276" s="90"/>
    </row>
    <row r="277" spans="1:6" ht="12.75">
      <c r="A277" s="33"/>
      <c r="B277" s="33" t="s">
        <v>391</v>
      </c>
      <c r="D277" s="49" t="s">
        <v>392</v>
      </c>
      <c r="E277" s="110">
        <f>E278</f>
        <v>1000</v>
      </c>
      <c r="F277" s="90"/>
    </row>
    <row r="278" spans="1:6" ht="12.75">
      <c r="A278" s="24"/>
      <c r="B278" s="33"/>
      <c r="C278" s="6">
        <v>2360</v>
      </c>
      <c r="D278" t="s">
        <v>368</v>
      </c>
      <c r="E278" s="110">
        <v>1000</v>
      </c>
      <c r="F278" s="90"/>
    </row>
    <row r="279" spans="1:6" ht="12.75">
      <c r="A279" s="24"/>
      <c r="B279" s="33"/>
      <c r="D279" t="s">
        <v>369</v>
      </c>
      <c r="E279" s="110"/>
      <c r="F279" s="90"/>
    </row>
    <row r="280" spans="1:6" ht="12.75">
      <c r="A280" s="24"/>
      <c r="B280" s="33"/>
      <c r="D280" t="s">
        <v>370</v>
      </c>
      <c r="E280" s="110"/>
      <c r="F280" s="90"/>
    </row>
    <row r="281" spans="1:6" ht="12.75">
      <c r="A281" s="24"/>
      <c r="B281" s="33"/>
      <c r="D281" t="s">
        <v>371</v>
      </c>
      <c r="E281" s="104"/>
      <c r="F281" s="90"/>
    </row>
    <row r="282" spans="1:6" ht="12.75">
      <c r="A282" s="24"/>
      <c r="B282" s="33"/>
      <c r="D282" t="s">
        <v>372</v>
      </c>
      <c r="E282" s="104"/>
      <c r="F282" s="90"/>
    </row>
    <row r="283" spans="1:6" ht="12.75">
      <c r="A283" s="24"/>
      <c r="B283" s="33"/>
      <c r="C283" s="3"/>
      <c r="D283" s="3"/>
      <c r="E283" s="104"/>
      <c r="F283" s="90"/>
    </row>
    <row r="284" spans="1:6" s="59" customFormat="1" ht="12.75">
      <c r="A284" s="125" t="s">
        <v>440</v>
      </c>
      <c r="B284" s="56"/>
      <c r="C284" s="57"/>
      <c r="D284" s="69" t="s">
        <v>441</v>
      </c>
      <c r="E284" s="109">
        <f>E285</f>
        <v>2000</v>
      </c>
      <c r="F284" s="127"/>
    </row>
    <row r="285" spans="1:6" ht="12.75">
      <c r="A285" s="24"/>
      <c r="B285" s="33" t="s">
        <v>442</v>
      </c>
      <c r="C285" s="3"/>
      <c r="D285" s="16" t="s">
        <v>443</v>
      </c>
      <c r="E285" s="110">
        <f>E286</f>
        <v>2000</v>
      </c>
      <c r="F285" s="90"/>
    </row>
    <row r="286" spans="1:6" ht="12.75">
      <c r="A286" s="24"/>
      <c r="B286" s="33"/>
      <c r="C286" s="6">
        <v>2360</v>
      </c>
      <c r="D286" t="s">
        <v>368</v>
      </c>
      <c r="E286" s="110">
        <v>2000</v>
      </c>
      <c r="F286" s="90"/>
    </row>
    <row r="287" spans="1:6" ht="12.75">
      <c r="A287" s="24"/>
      <c r="B287" s="33"/>
      <c r="D287" t="s">
        <v>369</v>
      </c>
      <c r="E287" s="104"/>
      <c r="F287" s="90"/>
    </row>
    <row r="288" spans="1:6" ht="12.75">
      <c r="A288" s="24"/>
      <c r="B288" s="33"/>
      <c r="D288" t="s">
        <v>370</v>
      </c>
      <c r="E288" s="104"/>
      <c r="F288" s="90"/>
    </row>
    <row r="289" spans="1:6" ht="12.75">
      <c r="A289" s="24"/>
      <c r="B289" s="33"/>
      <c r="D289" t="s">
        <v>371</v>
      </c>
      <c r="E289" s="104"/>
      <c r="F289" s="90"/>
    </row>
    <row r="290" spans="1:6" ht="12.75">
      <c r="A290" s="24"/>
      <c r="B290" s="33"/>
      <c r="D290" t="s">
        <v>372</v>
      </c>
      <c r="E290" s="104"/>
      <c r="F290" s="90"/>
    </row>
    <row r="291" spans="1:6" ht="12.75">
      <c r="A291" s="24"/>
      <c r="B291" s="33"/>
      <c r="E291" s="104"/>
      <c r="F291" s="90"/>
    </row>
    <row r="292" spans="1:6" ht="12.75">
      <c r="A292" s="32" t="s">
        <v>183</v>
      </c>
      <c r="B292" s="32"/>
      <c r="C292" s="14"/>
      <c r="D292" s="26" t="s">
        <v>15</v>
      </c>
      <c r="E292" s="113">
        <f>E300+E313+E308+E293+E296</f>
        <v>4609916</v>
      </c>
      <c r="F292" s="117"/>
    </row>
    <row r="293" spans="1:6" s="76" customFormat="1" ht="12.75">
      <c r="A293" s="123"/>
      <c r="B293" s="123" t="s">
        <v>496</v>
      </c>
      <c r="C293" s="124"/>
      <c r="D293" s="75" t="s">
        <v>2</v>
      </c>
      <c r="E293" s="114">
        <f>E294</f>
        <v>113000</v>
      </c>
      <c r="F293" s="137"/>
    </row>
    <row r="294" spans="1:6" ht="12.75">
      <c r="A294" s="32"/>
      <c r="B294" s="32"/>
      <c r="C294" s="64">
        <v>2540</v>
      </c>
      <c r="D294" s="67" t="s">
        <v>319</v>
      </c>
      <c r="E294" s="114">
        <v>113000</v>
      </c>
      <c r="F294" s="117"/>
    </row>
    <row r="295" spans="1:6" ht="12.75">
      <c r="A295" s="32"/>
      <c r="B295" s="32"/>
      <c r="C295" s="64"/>
      <c r="D295" s="67" t="s">
        <v>320</v>
      </c>
      <c r="E295" s="113"/>
      <c r="F295" s="117"/>
    </row>
    <row r="296" spans="1:6" ht="12.75">
      <c r="A296" s="32"/>
      <c r="B296" s="123" t="s">
        <v>566</v>
      </c>
      <c r="C296" s="64"/>
      <c r="D296" s="16" t="s">
        <v>567</v>
      </c>
      <c r="E296" s="114">
        <f>E297</f>
        <v>7000</v>
      </c>
      <c r="F296" s="117"/>
    </row>
    <row r="297" spans="1:6" ht="12.75">
      <c r="A297" s="32"/>
      <c r="B297" s="32"/>
      <c r="C297" s="9">
        <v>4330</v>
      </c>
      <c r="D297" s="2" t="s">
        <v>250</v>
      </c>
      <c r="E297" s="114">
        <v>7000</v>
      </c>
      <c r="F297" s="117"/>
    </row>
    <row r="298" spans="1:6" ht="12.75">
      <c r="A298" s="32"/>
      <c r="B298" s="32"/>
      <c r="D298" t="s">
        <v>251</v>
      </c>
      <c r="E298" s="113"/>
      <c r="F298" s="117"/>
    </row>
    <row r="299" spans="1:6" ht="12.75">
      <c r="A299" s="32"/>
      <c r="B299" s="32"/>
      <c r="C299" s="64"/>
      <c r="D299" s="67"/>
      <c r="E299" s="113"/>
      <c r="F299" s="117"/>
    </row>
    <row r="300" spans="1:6" ht="12.75">
      <c r="A300" s="63"/>
      <c r="B300" s="63" t="s">
        <v>364</v>
      </c>
      <c r="C300" s="64"/>
      <c r="D300" s="67" t="s">
        <v>361</v>
      </c>
      <c r="E300" s="111">
        <f>SUM(E301:E306)</f>
        <v>3173616</v>
      </c>
      <c r="F300" s="118"/>
    </row>
    <row r="301" spans="1:6" ht="12.75">
      <c r="A301" s="63"/>
      <c r="B301" s="63"/>
      <c r="C301" s="64">
        <v>2310</v>
      </c>
      <c r="D301" s="16" t="s">
        <v>530</v>
      </c>
      <c r="E301" s="111">
        <v>8616</v>
      </c>
      <c r="F301" s="118"/>
    </row>
    <row r="302" spans="1:6" ht="12.75">
      <c r="A302" s="63"/>
      <c r="B302" s="63"/>
      <c r="C302" s="64"/>
      <c r="D302" s="16" t="s">
        <v>380</v>
      </c>
      <c r="E302" s="111"/>
      <c r="F302" s="118"/>
    </row>
    <row r="303" spans="1:6" ht="12.75">
      <c r="A303" s="63"/>
      <c r="B303" s="63"/>
      <c r="C303" s="64"/>
      <c r="D303" s="16" t="s">
        <v>381</v>
      </c>
      <c r="E303" s="111"/>
      <c r="F303" s="118"/>
    </row>
    <row r="304" spans="1:6" ht="12.75">
      <c r="A304" s="32"/>
      <c r="B304" s="32"/>
      <c r="C304" s="64">
        <v>2540</v>
      </c>
      <c r="D304" s="67" t="s">
        <v>319</v>
      </c>
      <c r="E304" s="111">
        <v>3100000</v>
      </c>
      <c r="F304" s="117"/>
    </row>
    <row r="305" spans="1:6" ht="12.75">
      <c r="A305" s="32"/>
      <c r="B305" s="32"/>
      <c r="C305" s="64"/>
      <c r="D305" s="67" t="s">
        <v>320</v>
      </c>
      <c r="E305" s="113"/>
      <c r="F305" s="117"/>
    </row>
    <row r="306" spans="1:6" ht="12.75">
      <c r="A306" s="32"/>
      <c r="B306" s="32"/>
      <c r="C306" s="9">
        <v>4330</v>
      </c>
      <c r="D306" s="2" t="s">
        <v>250</v>
      </c>
      <c r="E306" s="114">
        <v>65000</v>
      </c>
      <c r="F306" s="117"/>
    </row>
    <row r="307" spans="1:6" s="2" customFormat="1" ht="12.75">
      <c r="A307" s="32"/>
      <c r="B307" s="32"/>
      <c r="C307" s="6"/>
      <c r="D307" t="s">
        <v>251</v>
      </c>
      <c r="E307" s="113"/>
      <c r="F307" s="117"/>
    </row>
    <row r="308" spans="1:6" ht="12.75">
      <c r="A308" s="63"/>
      <c r="B308" s="33" t="s">
        <v>432</v>
      </c>
      <c r="C308" s="64"/>
      <c r="D308" s="16" t="s">
        <v>433</v>
      </c>
      <c r="E308" s="111">
        <f>E312</f>
        <v>1300000</v>
      </c>
      <c r="F308" s="118"/>
    </row>
    <row r="309" spans="1:6" ht="12.75">
      <c r="A309" s="63"/>
      <c r="B309" s="63"/>
      <c r="C309" s="64"/>
      <c r="D309" s="16" t="s">
        <v>434</v>
      </c>
      <c r="E309" s="111"/>
      <c r="F309" s="118"/>
    </row>
    <row r="310" spans="1:6" ht="12.75">
      <c r="A310" s="63"/>
      <c r="B310" s="63"/>
      <c r="C310" s="64"/>
      <c r="D310" s="16" t="s">
        <v>435</v>
      </c>
      <c r="E310" s="111"/>
      <c r="F310" s="118"/>
    </row>
    <row r="311" spans="1:6" ht="12.75">
      <c r="A311" s="63"/>
      <c r="B311" s="63"/>
      <c r="C311" s="64"/>
      <c r="D311" s="16" t="s">
        <v>436</v>
      </c>
      <c r="E311" s="111"/>
      <c r="F311" s="118"/>
    </row>
    <row r="312" spans="1:6" ht="12.75">
      <c r="A312" s="63"/>
      <c r="B312" s="63"/>
      <c r="C312" s="64">
        <v>2540</v>
      </c>
      <c r="D312" s="67" t="s">
        <v>319</v>
      </c>
      <c r="E312" s="111">
        <v>1300000</v>
      </c>
      <c r="F312" s="118"/>
    </row>
    <row r="313" spans="1:6" ht="12.75">
      <c r="A313" s="33"/>
      <c r="B313" s="33" t="s">
        <v>232</v>
      </c>
      <c r="C313" s="3"/>
      <c r="D313" s="16" t="s">
        <v>1</v>
      </c>
      <c r="E313" s="110">
        <f>SUM(E314:E324)</f>
        <v>16300</v>
      </c>
      <c r="F313" s="90"/>
    </row>
    <row r="314" spans="1:6" ht="12.75">
      <c r="A314" s="33"/>
      <c r="B314" s="33"/>
      <c r="C314" s="6">
        <v>2360</v>
      </c>
      <c r="D314" t="s">
        <v>368</v>
      </c>
      <c r="E314" s="110">
        <v>5000</v>
      </c>
      <c r="F314" s="90"/>
    </row>
    <row r="315" spans="1:6" ht="12.75">
      <c r="A315" s="33"/>
      <c r="B315" s="33"/>
      <c r="D315" t="s">
        <v>369</v>
      </c>
      <c r="E315" s="110"/>
      <c r="F315" s="90"/>
    </row>
    <row r="316" spans="1:6" ht="12.75">
      <c r="A316" s="33"/>
      <c r="B316" s="33"/>
      <c r="D316" t="s">
        <v>370</v>
      </c>
      <c r="E316" s="110"/>
      <c r="F316" s="90"/>
    </row>
    <row r="317" spans="1:6" ht="12.75">
      <c r="A317" s="33"/>
      <c r="B317" s="33"/>
      <c r="D317" t="s">
        <v>371</v>
      </c>
      <c r="E317" s="110"/>
      <c r="F317" s="90"/>
    </row>
    <row r="318" spans="1:6" ht="12.75">
      <c r="A318" s="33"/>
      <c r="B318" s="33"/>
      <c r="D318" t="s">
        <v>372</v>
      </c>
      <c r="E318" s="110"/>
      <c r="F318" s="90"/>
    </row>
    <row r="319" spans="1:6" ht="12.75">
      <c r="A319" s="33"/>
      <c r="B319" s="33"/>
      <c r="C319" s="6">
        <v>4110</v>
      </c>
      <c r="D319" t="s">
        <v>54</v>
      </c>
      <c r="E319" s="110">
        <v>300</v>
      </c>
      <c r="F319" s="90"/>
    </row>
    <row r="320" spans="1:6" ht="12.75">
      <c r="A320" s="33"/>
      <c r="B320" s="33"/>
      <c r="C320" s="6">
        <v>4170</v>
      </c>
      <c r="D320" t="s">
        <v>253</v>
      </c>
      <c r="E320" s="110">
        <v>2500</v>
      </c>
      <c r="F320" s="90"/>
    </row>
    <row r="321" spans="1:6" ht="12.75">
      <c r="A321" s="33"/>
      <c r="B321" s="33"/>
      <c r="C321" s="6">
        <v>4190</v>
      </c>
      <c r="D321" t="s">
        <v>456</v>
      </c>
      <c r="E321" s="110">
        <v>3000</v>
      </c>
      <c r="F321" s="90"/>
    </row>
    <row r="322" spans="1:6" ht="12.75">
      <c r="A322" s="33"/>
      <c r="B322" s="33"/>
      <c r="C322" s="6">
        <v>4210</v>
      </c>
      <c r="D322" s="2" t="s">
        <v>58</v>
      </c>
      <c r="E322" s="110">
        <v>3000</v>
      </c>
      <c r="F322" s="90"/>
    </row>
    <row r="323" spans="1:6" ht="12.75">
      <c r="A323" s="33"/>
      <c r="B323" s="33"/>
      <c r="C323" s="6">
        <v>4220</v>
      </c>
      <c r="D323" t="s">
        <v>67</v>
      </c>
      <c r="E323" s="110">
        <v>1000</v>
      </c>
      <c r="F323" s="90"/>
    </row>
    <row r="324" spans="1:6" ht="13.5" customHeight="1">
      <c r="A324" s="33"/>
      <c r="B324" s="33"/>
      <c r="C324" s="3">
        <v>4300</v>
      </c>
      <c r="D324" s="15" t="s">
        <v>61</v>
      </c>
      <c r="E324" s="110">
        <v>1500</v>
      </c>
      <c r="F324" s="90"/>
    </row>
    <row r="325" spans="1:6" ht="12.75">
      <c r="A325" s="33"/>
      <c r="B325" s="33"/>
      <c r="C325" s="3"/>
      <c r="D325" s="15"/>
      <c r="E325" s="110"/>
      <c r="F325" s="90"/>
    </row>
    <row r="326" spans="1:6" ht="12.75">
      <c r="A326" s="32" t="s">
        <v>165</v>
      </c>
      <c r="B326" s="32"/>
      <c r="C326" s="7"/>
      <c r="D326" s="5" t="s">
        <v>35</v>
      </c>
      <c r="E326" s="105">
        <f>E335+E350+E327</f>
        <v>259889</v>
      </c>
      <c r="F326" s="79">
        <f>E292+E326+E396+E409+E428+E361+E387+E284+E380+E276</f>
        <v>5880255</v>
      </c>
    </row>
    <row r="327" spans="1:6" ht="12.75">
      <c r="A327" s="43"/>
      <c r="B327" s="43" t="s">
        <v>268</v>
      </c>
      <c r="C327" s="9"/>
      <c r="D327" s="2" t="s">
        <v>269</v>
      </c>
      <c r="E327" s="106">
        <f>SUM(E328:E334)</f>
        <v>12000</v>
      </c>
      <c r="F327" s="98"/>
    </row>
    <row r="328" spans="1:6" ht="12.75">
      <c r="A328" s="43"/>
      <c r="B328" s="43"/>
      <c r="C328" s="6">
        <v>2360</v>
      </c>
      <c r="D328" t="s">
        <v>368</v>
      </c>
      <c r="E328" s="106">
        <v>5000</v>
      </c>
      <c r="F328" s="98"/>
    </row>
    <row r="329" spans="1:6" ht="12.75">
      <c r="A329" s="43"/>
      <c r="B329" s="43"/>
      <c r="D329" t="s">
        <v>369</v>
      </c>
      <c r="E329" s="106"/>
      <c r="F329" s="98"/>
    </row>
    <row r="330" spans="1:6" ht="12.75">
      <c r="A330" s="43"/>
      <c r="B330" s="43"/>
      <c r="D330" t="s">
        <v>370</v>
      </c>
      <c r="E330" s="106"/>
      <c r="F330" s="98"/>
    </row>
    <row r="331" spans="1:6" ht="12.75">
      <c r="A331" s="43"/>
      <c r="B331" s="43"/>
      <c r="D331" t="s">
        <v>371</v>
      </c>
      <c r="E331" s="106"/>
      <c r="F331" s="98"/>
    </row>
    <row r="332" spans="1:6" ht="12.75">
      <c r="A332" s="43"/>
      <c r="B332" s="43"/>
      <c r="D332" t="s">
        <v>372</v>
      </c>
      <c r="E332" s="106"/>
      <c r="F332" s="98"/>
    </row>
    <row r="333" spans="1:6" ht="12.75">
      <c r="A333" s="43"/>
      <c r="B333" s="43"/>
      <c r="C333" s="6">
        <v>4210</v>
      </c>
      <c r="D333" s="2" t="s">
        <v>58</v>
      </c>
      <c r="E333" s="106">
        <v>3000</v>
      </c>
      <c r="F333" s="98"/>
    </row>
    <row r="334" spans="1:6" ht="12.75">
      <c r="A334" s="43"/>
      <c r="B334" s="43"/>
      <c r="C334" s="3">
        <v>4300</v>
      </c>
      <c r="D334" s="15" t="s">
        <v>61</v>
      </c>
      <c r="E334" s="106">
        <v>4000</v>
      </c>
      <c r="F334" s="98"/>
    </row>
    <row r="335" spans="1:5" ht="12.75">
      <c r="A335" s="33"/>
      <c r="B335" s="33" t="s">
        <v>153</v>
      </c>
      <c r="D335" s="2" t="s">
        <v>36</v>
      </c>
      <c r="E335" s="102">
        <f>SUM(E336:E348)</f>
        <v>188850</v>
      </c>
    </row>
    <row r="336" spans="1:6" ht="12.75">
      <c r="A336" s="33"/>
      <c r="B336" s="33"/>
      <c r="C336" s="6">
        <v>2360</v>
      </c>
      <c r="D336" t="s">
        <v>368</v>
      </c>
      <c r="E336" s="102">
        <v>110000</v>
      </c>
      <c r="F336"/>
    </row>
    <row r="337" spans="1:6" ht="12.75">
      <c r="A337" s="33"/>
      <c r="B337" s="33"/>
      <c r="D337" t="s">
        <v>369</v>
      </c>
      <c r="F337"/>
    </row>
    <row r="338" spans="1:6" ht="12.75">
      <c r="A338" s="33"/>
      <c r="B338" s="33"/>
      <c r="D338" t="s">
        <v>370</v>
      </c>
      <c r="F338"/>
    </row>
    <row r="339" spans="1:6" ht="12.75">
      <c r="A339" s="33"/>
      <c r="B339" s="33"/>
      <c r="D339" t="s">
        <v>371</v>
      </c>
      <c r="F339"/>
    </row>
    <row r="340" spans="1:6" ht="12.75">
      <c r="A340" s="33"/>
      <c r="B340" s="33"/>
      <c r="D340" t="s">
        <v>372</v>
      </c>
      <c r="F340"/>
    </row>
    <row r="341" spans="1:6" ht="12.75">
      <c r="A341" s="33"/>
      <c r="B341" s="33"/>
      <c r="C341" s="6">
        <v>4110</v>
      </c>
      <c r="D341" t="s">
        <v>54</v>
      </c>
      <c r="E341" s="102">
        <v>410</v>
      </c>
      <c r="F341"/>
    </row>
    <row r="342" spans="1:6" ht="12.75">
      <c r="A342" s="33"/>
      <c r="B342" s="33"/>
      <c r="C342" s="6">
        <v>4120</v>
      </c>
      <c r="D342" t="s">
        <v>570</v>
      </c>
      <c r="E342" s="102">
        <v>100</v>
      </c>
      <c r="F342"/>
    </row>
    <row r="343" spans="1:6" ht="12.75">
      <c r="A343" s="33"/>
      <c r="B343" s="33"/>
      <c r="C343" s="6">
        <v>4170</v>
      </c>
      <c r="D343" t="s">
        <v>253</v>
      </c>
      <c r="E343" s="102">
        <v>44340</v>
      </c>
      <c r="F343"/>
    </row>
    <row r="344" spans="1:6" ht="12.75">
      <c r="A344" s="33"/>
      <c r="B344" s="33"/>
      <c r="C344" s="6">
        <v>4190</v>
      </c>
      <c r="D344" t="s">
        <v>456</v>
      </c>
      <c r="E344" s="102">
        <v>2000</v>
      </c>
      <c r="F344"/>
    </row>
    <row r="345" spans="1:6" ht="12.75">
      <c r="A345" s="33"/>
      <c r="B345" s="33"/>
      <c r="C345" s="6">
        <v>4210</v>
      </c>
      <c r="D345" s="2" t="s">
        <v>58</v>
      </c>
      <c r="E345" s="102">
        <v>2000</v>
      </c>
      <c r="F345"/>
    </row>
    <row r="346" spans="1:6" ht="12.75">
      <c r="A346" s="33"/>
      <c r="B346" s="33"/>
      <c r="C346" s="6">
        <v>4220</v>
      </c>
      <c r="D346" t="s">
        <v>67</v>
      </c>
      <c r="E346" s="102">
        <v>2000</v>
      </c>
      <c r="F346"/>
    </row>
    <row r="347" spans="1:6" ht="12.75">
      <c r="A347" s="33"/>
      <c r="B347" s="33"/>
      <c r="C347" s="3">
        <v>4300</v>
      </c>
      <c r="D347" s="15" t="s">
        <v>61</v>
      </c>
      <c r="E347" s="102">
        <v>24000</v>
      </c>
      <c r="F347"/>
    </row>
    <row r="348" spans="1:6" ht="12.75">
      <c r="A348" s="33"/>
      <c r="B348" s="33"/>
      <c r="C348" s="3">
        <v>4610</v>
      </c>
      <c r="D348" s="16" t="s">
        <v>304</v>
      </c>
      <c r="E348" s="102">
        <v>4000</v>
      </c>
      <c r="F348"/>
    </row>
    <row r="349" spans="1:6" ht="12.75">
      <c r="A349" s="33"/>
      <c r="B349" s="33"/>
      <c r="C349" s="3"/>
      <c r="D349" s="16"/>
      <c r="F349"/>
    </row>
    <row r="350" spans="1:6" ht="12.75">
      <c r="A350" s="33"/>
      <c r="B350" s="33" t="s">
        <v>198</v>
      </c>
      <c r="D350" t="s">
        <v>1</v>
      </c>
      <c r="E350" s="102">
        <f>SUM(E351:E359)</f>
        <v>59039</v>
      </c>
      <c r="F350"/>
    </row>
    <row r="351" spans="1:6" ht="12.75">
      <c r="A351" s="33"/>
      <c r="B351" s="33"/>
      <c r="C351" s="6">
        <v>2360</v>
      </c>
      <c r="D351" t="s">
        <v>368</v>
      </c>
      <c r="E351" s="102">
        <v>10000</v>
      </c>
      <c r="F351"/>
    </row>
    <row r="352" spans="1:6" ht="12.75">
      <c r="A352" s="33"/>
      <c r="B352" s="33"/>
      <c r="D352" t="s">
        <v>369</v>
      </c>
      <c r="F352"/>
    </row>
    <row r="353" spans="1:4" ht="12.75">
      <c r="A353" s="33"/>
      <c r="B353" s="33"/>
      <c r="D353" t="s">
        <v>370</v>
      </c>
    </row>
    <row r="354" spans="1:4" ht="12.75">
      <c r="A354" s="33"/>
      <c r="B354" s="33"/>
      <c r="D354" t="s">
        <v>371</v>
      </c>
    </row>
    <row r="355" spans="1:4" ht="12.75">
      <c r="A355" s="33"/>
      <c r="B355" s="33"/>
      <c r="D355" t="s">
        <v>372</v>
      </c>
    </row>
    <row r="356" spans="1:5" ht="12.75">
      <c r="A356" s="33"/>
      <c r="B356" s="33"/>
      <c r="C356" s="6">
        <v>4210</v>
      </c>
      <c r="D356" s="2" t="s">
        <v>58</v>
      </c>
      <c r="E356" s="102">
        <v>1839</v>
      </c>
    </row>
    <row r="357" spans="1:5" ht="12.75">
      <c r="A357" s="33"/>
      <c r="B357" s="33"/>
      <c r="C357" s="6">
        <v>4220</v>
      </c>
      <c r="D357" t="s">
        <v>67</v>
      </c>
      <c r="E357" s="102">
        <v>2000</v>
      </c>
    </row>
    <row r="358" spans="1:5" ht="12.75">
      <c r="A358" s="33"/>
      <c r="B358" s="33"/>
      <c r="C358" s="3">
        <v>4300</v>
      </c>
      <c r="D358" s="15" t="s">
        <v>61</v>
      </c>
      <c r="E358" s="102">
        <v>45000</v>
      </c>
    </row>
    <row r="359" spans="1:5" ht="12.75">
      <c r="A359" s="33"/>
      <c r="B359" s="33"/>
      <c r="C359" s="3">
        <v>4430</v>
      </c>
      <c r="D359" s="49" t="s">
        <v>236</v>
      </c>
      <c r="E359" s="102">
        <v>200</v>
      </c>
    </row>
    <row r="360" spans="1:4" ht="12.75">
      <c r="A360" s="33"/>
      <c r="B360" s="33"/>
      <c r="C360" s="3"/>
      <c r="D360" s="15"/>
    </row>
    <row r="361" spans="1:6" ht="12.75">
      <c r="A361" s="32" t="s">
        <v>228</v>
      </c>
      <c r="B361" s="32"/>
      <c r="C361" s="14"/>
      <c r="D361" s="41" t="s">
        <v>224</v>
      </c>
      <c r="E361" s="105">
        <f>E368+E362</f>
        <v>53000</v>
      </c>
      <c r="F361" s="95"/>
    </row>
    <row r="362" spans="1:6" s="76" customFormat="1" ht="12.75">
      <c r="A362" s="123"/>
      <c r="B362" s="123" t="s">
        <v>452</v>
      </c>
      <c r="C362" s="124"/>
      <c r="D362" s="126" t="s">
        <v>453</v>
      </c>
      <c r="E362" s="115">
        <f>E363</f>
        <v>2000</v>
      </c>
      <c r="F362" s="119"/>
    </row>
    <row r="363" spans="1:6" s="76" customFormat="1" ht="12.75">
      <c r="A363" s="123"/>
      <c r="B363" s="123"/>
      <c r="C363" s="6">
        <v>2360</v>
      </c>
      <c r="D363" t="s">
        <v>368</v>
      </c>
      <c r="E363" s="115">
        <v>2000</v>
      </c>
      <c r="F363" s="119"/>
    </row>
    <row r="364" spans="1:6" s="76" customFormat="1" ht="12.75">
      <c r="A364" s="123"/>
      <c r="B364" s="123"/>
      <c r="C364" s="6"/>
      <c r="D364" t="s">
        <v>369</v>
      </c>
      <c r="E364" s="115"/>
      <c r="F364" s="119"/>
    </row>
    <row r="365" spans="1:6" ht="12.75">
      <c r="A365" s="32"/>
      <c r="B365" s="32"/>
      <c r="D365" t="s">
        <v>370</v>
      </c>
      <c r="E365" s="105"/>
      <c r="F365" s="95"/>
    </row>
    <row r="366" spans="1:6" ht="12.75">
      <c r="A366" s="32"/>
      <c r="B366" s="32"/>
      <c r="D366" t="s">
        <v>371</v>
      </c>
      <c r="E366" s="105"/>
      <c r="F366" s="95"/>
    </row>
    <row r="367" spans="1:6" ht="12.75">
      <c r="A367" s="32"/>
      <c r="B367" s="32"/>
      <c r="D367" t="s">
        <v>372</v>
      </c>
      <c r="E367" s="105"/>
      <c r="F367" s="95"/>
    </row>
    <row r="368" spans="1:5" ht="12.75">
      <c r="A368" s="33"/>
      <c r="B368" s="33" t="s">
        <v>270</v>
      </c>
      <c r="C368" s="3"/>
      <c r="D368" s="49" t="s">
        <v>1</v>
      </c>
      <c r="E368" s="102">
        <f>SUM(E369:E378)</f>
        <v>51000</v>
      </c>
    </row>
    <row r="369" spans="1:5" ht="12.75">
      <c r="A369" s="33"/>
      <c r="B369" s="33"/>
      <c r="C369" s="6">
        <v>2360</v>
      </c>
      <c r="D369" t="s">
        <v>368</v>
      </c>
      <c r="E369" s="102">
        <v>40000</v>
      </c>
    </row>
    <row r="370" spans="1:4" ht="12.75">
      <c r="A370" s="33"/>
      <c r="B370" s="33"/>
      <c r="D370" t="s">
        <v>369</v>
      </c>
    </row>
    <row r="371" spans="1:4" ht="12.75">
      <c r="A371" s="33"/>
      <c r="B371" s="33"/>
      <c r="D371" t="s">
        <v>370</v>
      </c>
    </row>
    <row r="372" spans="1:4" ht="12.75">
      <c r="A372" s="33"/>
      <c r="B372" s="33"/>
      <c r="D372" t="s">
        <v>371</v>
      </c>
    </row>
    <row r="373" spans="1:4" ht="12.75">
      <c r="A373" s="33"/>
      <c r="B373" s="33"/>
      <c r="D373" t="s">
        <v>372</v>
      </c>
    </row>
    <row r="374" spans="1:5" ht="12.75">
      <c r="A374" s="33"/>
      <c r="B374" s="33"/>
      <c r="C374" s="6">
        <v>4170</v>
      </c>
      <c r="D374" t="s">
        <v>253</v>
      </c>
      <c r="E374" s="102">
        <v>1000</v>
      </c>
    </row>
    <row r="375" spans="1:5" ht="12.75">
      <c r="A375" s="33"/>
      <c r="B375" s="33"/>
      <c r="C375" s="6">
        <v>4190</v>
      </c>
      <c r="D375" t="s">
        <v>456</v>
      </c>
      <c r="E375" s="102">
        <v>1000</v>
      </c>
    </row>
    <row r="376" spans="1:5" ht="12.75">
      <c r="A376" s="33"/>
      <c r="B376" s="33"/>
      <c r="C376" s="6">
        <v>4210</v>
      </c>
      <c r="D376" s="2" t="s">
        <v>58</v>
      </c>
      <c r="E376" s="102">
        <v>3000</v>
      </c>
    </row>
    <row r="377" spans="1:5" ht="12.75">
      <c r="A377" s="33"/>
      <c r="B377" s="33"/>
      <c r="C377" s="6">
        <v>4220</v>
      </c>
      <c r="D377" s="2" t="s">
        <v>67</v>
      </c>
      <c r="E377" s="102">
        <v>1000</v>
      </c>
    </row>
    <row r="378" spans="1:5" ht="12.75">
      <c r="A378" s="33"/>
      <c r="B378" s="33"/>
      <c r="C378" s="3">
        <v>4300</v>
      </c>
      <c r="D378" s="15" t="s">
        <v>61</v>
      </c>
      <c r="E378" s="102">
        <v>5000</v>
      </c>
    </row>
    <row r="379" spans="1:4" ht="12.75">
      <c r="A379" s="33"/>
      <c r="B379" s="33"/>
      <c r="C379" s="3"/>
      <c r="D379" s="49"/>
    </row>
    <row r="380" spans="1:6" s="59" customFormat="1" ht="12.75">
      <c r="A380" s="56" t="s">
        <v>512</v>
      </c>
      <c r="B380" s="56"/>
      <c r="C380" s="57"/>
      <c r="D380" s="58" t="s">
        <v>493</v>
      </c>
      <c r="E380" s="107">
        <f>E381</f>
        <v>1000</v>
      </c>
      <c r="F380" s="97"/>
    </row>
    <row r="381" spans="1:5" ht="12.75">
      <c r="A381" s="33"/>
      <c r="B381" s="33" t="s">
        <v>473</v>
      </c>
      <c r="C381" s="3"/>
      <c r="D381" s="49" t="s">
        <v>1</v>
      </c>
      <c r="E381" s="102">
        <f>E382</f>
        <v>1000</v>
      </c>
    </row>
    <row r="382" spans="1:5" ht="12.75">
      <c r="A382" s="33"/>
      <c r="B382" s="33"/>
      <c r="C382" s="6">
        <v>2360</v>
      </c>
      <c r="D382" t="s">
        <v>368</v>
      </c>
      <c r="E382" s="102">
        <v>1000</v>
      </c>
    </row>
    <row r="383" spans="1:4" ht="12.75">
      <c r="A383" s="33"/>
      <c r="B383" s="33"/>
      <c r="D383" t="s">
        <v>369</v>
      </c>
    </row>
    <row r="384" spans="1:4" ht="12.75">
      <c r="A384" s="33"/>
      <c r="B384" s="33"/>
      <c r="D384" t="s">
        <v>370</v>
      </c>
    </row>
    <row r="385" spans="1:4" ht="12.75">
      <c r="A385" s="33"/>
      <c r="B385" s="33"/>
      <c r="D385" t="s">
        <v>371</v>
      </c>
    </row>
    <row r="386" spans="1:4" ht="12.75">
      <c r="A386" s="33"/>
      <c r="B386" s="33"/>
      <c r="D386" t="s">
        <v>372</v>
      </c>
    </row>
    <row r="387" spans="1:6" ht="12.75">
      <c r="A387" s="56" t="s">
        <v>471</v>
      </c>
      <c r="B387" s="56"/>
      <c r="C387" s="60"/>
      <c r="D387" s="59" t="s">
        <v>472</v>
      </c>
      <c r="E387" s="107">
        <f>E390+E388</f>
        <v>267000</v>
      </c>
      <c r="F387" s="97"/>
    </row>
    <row r="388" spans="1:6" ht="12.75">
      <c r="A388" s="56"/>
      <c r="B388" s="56" t="s">
        <v>480</v>
      </c>
      <c r="C388" s="60"/>
      <c r="D388" s="59" t="s">
        <v>481</v>
      </c>
      <c r="E388" s="107">
        <f>E389</f>
        <v>1000</v>
      </c>
      <c r="F388" s="97"/>
    </row>
    <row r="389" spans="1:6" ht="12.75">
      <c r="A389" s="56"/>
      <c r="B389" s="56"/>
      <c r="C389" s="3">
        <v>4300</v>
      </c>
      <c r="D389" s="15" t="s">
        <v>61</v>
      </c>
      <c r="E389" s="115">
        <v>1000</v>
      </c>
      <c r="F389" s="97"/>
    </row>
    <row r="390" spans="1:5" ht="12.75">
      <c r="A390" s="33"/>
      <c r="B390" s="33" t="s">
        <v>568</v>
      </c>
      <c r="D390" s="2" t="s">
        <v>569</v>
      </c>
      <c r="E390" s="102">
        <f>SUM(E391:E394)</f>
        <v>266000</v>
      </c>
    </row>
    <row r="391" spans="1:5" ht="12.75">
      <c r="A391" s="33"/>
      <c r="B391" s="33"/>
      <c r="C391" s="6">
        <v>2830</v>
      </c>
      <c r="D391" t="s">
        <v>182</v>
      </c>
      <c r="E391" s="102">
        <v>266000</v>
      </c>
    </row>
    <row r="392" spans="1:4" ht="12.75">
      <c r="A392" s="33"/>
      <c r="B392" s="33"/>
      <c r="D392" t="s">
        <v>193</v>
      </c>
    </row>
    <row r="393" spans="1:4" ht="12.75">
      <c r="A393" s="33"/>
      <c r="B393" s="33"/>
      <c r="D393" t="s">
        <v>293</v>
      </c>
    </row>
    <row r="394" spans="1:4" ht="12.75">
      <c r="A394" s="33"/>
      <c r="B394" s="33"/>
      <c r="D394" t="s">
        <v>292</v>
      </c>
    </row>
    <row r="395" spans="1:2" ht="12.75">
      <c r="A395" s="33"/>
      <c r="B395" s="33"/>
    </row>
    <row r="396" spans="1:5" ht="12.75">
      <c r="A396" s="7">
        <v>854</v>
      </c>
      <c r="B396" s="7"/>
      <c r="C396" s="7"/>
      <c r="D396" s="5" t="s">
        <v>65</v>
      </c>
      <c r="E396" s="105">
        <f>E397+E402+E399</f>
        <v>428000</v>
      </c>
    </row>
    <row r="397" spans="1:5" ht="12.75">
      <c r="A397" s="7"/>
      <c r="B397" s="33" t="s">
        <v>474</v>
      </c>
      <c r="C397" s="3"/>
      <c r="D397" s="49" t="s">
        <v>475</v>
      </c>
      <c r="E397" s="102">
        <f>E398</f>
        <v>136000</v>
      </c>
    </row>
    <row r="398" spans="1:5" ht="12.75">
      <c r="A398" s="7"/>
      <c r="B398" s="33"/>
      <c r="C398" s="64">
        <v>2540</v>
      </c>
      <c r="D398" s="67" t="s">
        <v>319</v>
      </c>
      <c r="E398" s="102">
        <v>136000</v>
      </c>
    </row>
    <row r="399" spans="1:5" ht="12.75">
      <c r="A399" s="7"/>
      <c r="B399" s="33" t="s">
        <v>579</v>
      </c>
      <c r="C399" s="64"/>
      <c r="D399" s="16" t="s">
        <v>580</v>
      </c>
      <c r="E399" s="102">
        <f>E401</f>
        <v>170000</v>
      </c>
    </row>
    <row r="400" spans="1:4" ht="12.75">
      <c r="A400" s="7"/>
      <c r="B400" s="33"/>
      <c r="C400" s="64"/>
      <c r="D400" s="16" t="s">
        <v>581</v>
      </c>
    </row>
    <row r="401" spans="1:5" ht="12.75">
      <c r="A401" s="7"/>
      <c r="B401" s="33"/>
      <c r="C401" s="6">
        <v>3240</v>
      </c>
      <c r="D401" t="s">
        <v>252</v>
      </c>
      <c r="E401" s="102">
        <v>170000</v>
      </c>
    </row>
    <row r="402" spans="1:5" ht="12.75">
      <c r="A402" s="7"/>
      <c r="B402" s="77">
        <v>85495</v>
      </c>
      <c r="D402" t="s">
        <v>497</v>
      </c>
      <c r="E402" s="110">
        <f>E403</f>
        <v>122000</v>
      </c>
    </row>
    <row r="403" spans="1:5" ht="12.75">
      <c r="A403" s="7"/>
      <c r="B403" s="7"/>
      <c r="C403" s="6">
        <v>2360</v>
      </c>
      <c r="D403" t="s">
        <v>368</v>
      </c>
      <c r="E403" s="110">
        <v>122000</v>
      </c>
    </row>
    <row r="404" spans="1:5" ht="12.75">
      <c r="A404" s="7"/>
      <c r="B404" s="7"/>
      <c r="D404" t="s">
        <v>369</v>
      </c>
      <c r="E404" s="110"/>
    </row>
    <row r="405" spans="1:5" ht="12.75">
      <c r="A405" s="7"/>
      <c r="B405" s="7"/>
      <c r="D405" t="s">
        <v>370</v>
      </c>
      <c r="E405" s="110"/>
    </row>
    <row r="406" spans="1:5" ht="12.75">
      <c r="A406" s="7"/>
      <c r="B406" s="7"/>
      <c r="D406" t="s">
        <v>371</v>
      </c>
      <c r="E406" s="110"/>
    </row>
    <row r="407" spans="1:5" ht="12.75">
      <c r="A407" s="7"/>
      <c r="B407" s="7"/>
      <c r="D407" t="s">
        <v>372</v>
      </c>
      <c r="E407" s="110"/>
    </row>
    <row r="408" spans="1:5" ht="12.75">
      <c r="A408" s="7"/>
      <c r="B408" s="7"/>
      <c r="E408" s="110"/>
    </row>
    <row r="409" spans="1:5" ht="12.75">
      <c r="A409" s="25" t="s">
        <v>81</v>
      </c>
      <c r="B409" s="32"/>
      <c r="C409" s="14"/>
      <c r="D409" s="41" t="s">
        <v>71</v>
      </c>
      <c r="E409" s="105">
        <f>E410</f>
        <v>81900</v>
      </c>
    </row>
    <row r="410" spans="1:5" ht="12.75">
      <c r="A410" s="24"/>
      <c r="B410" s="33" t="s">
        <v>258</v>
      </c>
      <c r="C410" s="3"/>
      <c r="D410" s="15" t="s">
        <v>259</v>
      </c>
      <c r="E410" s="102">
        <f>SUM(E411:E426)</f>
        <v>81900</v>
      </c>
    </row>
    <row r="411" spans="1:6" ht="12.75">
      <c r="A411" s="24"/>
      <c r="B411" s="33"/>
      <c r="C411" s="6">
        <v>2360</v>
      </c>
      <c r="D411" t="s">
        <v>368</v>
      </c>
      <c r="E411" s="102">
        <v>30000</v>
      </c>
      <c r="F411"/>
    </row>
    <row r="412" spans="1:6" ht="12.75">
      <c r="A412" s="24"/>
      <c r="B412" s="33"/>
      <c r="D412" t="s">
        <v>369</v>
      </c>
      <c r="F412"/>
    </row>
    <row r="413" spans="1:6" ht="12.75">
      <c r="A413" s="24"/>
      <c r="B413" s="33"/>
      <c r="D413" t="s">
        <v>370</v>
      </c>
      <c r="F413"/>
    </row>
    <row r="414" spans="1:6" ht="12.75">
      <c r="A414" s="24"/>
      <c r="B414" s="33"/>
      <c r="D414" t="s">
        <v>371</v>
      </c>
      <c r="F414"/>
    </row>
    <row r="415" spans="1:6" ht="12.75">
      <c r="A415" s="24"/>
      <c r="B415" s="33"/>
      <c r="D415" t="s">
        <v>372</v>
      </c>
      <c r="F415"/>
    </row>
    <row r="416" spans="1:6" ht="12.75">
      <c r="A416" s="24"/>
      <c r="B416" s="33"/>
      <c r="C416" s="6">
        <v>3040</v>
      </c>
      <c r="D416" s="2" t="s">
        <v>312</v>
      </c>
      <c r="E416" s="102">
        <v>3000</v>
      </c>
      <c r="F416"/>
    </row>
    <row r="417" spans="1:6" ht="12.75">
      <c r="A417" s="24"/>
      <c r="B417" s="33"/>
      <c r="D417" s="2" t="s">
        <v>300</v>
      </c>
      <c r="F417"/>
    </row>
    <row r="418" spans="1:6" ht="12.75">
      <c r="A418" s="24"/>
      <c r="B418" s="33"/>
      <c r="C418" s="6">
        <v>4110</v>
      </c>
      <c r="D418" t="s">
        <v>54</v>
      </c>
      <c r="E418" s="102">
        <v>1000</v>
      </c>
      <c r="F418"/>
    </row>
    <row r="419" spans="1:6" ht="12.75">
      <c r="A419" s="24"/>
      <c r="B419" s="33"/>
      <c r="C419" s="6">
        <v>4120</v>
      </c>
      <c r="D419" t="s">
        <v>570</v>
      </c>
      <c r="E419" s="102">
        <v>200</v>
      </c>
      <c r="F419"/>
    </row>
    <row r="420" spans="1:6" ht="12.75">
      <c r="A420" s="24"/>
      <c r="B420" s="33"/>
      <c r="C420" s="6">
        <v>4170</v>
      </c>
      <c r="D420" t="s">
        <v>253</v>
      </c>
      <c r="E420" s="102">
        <v>5000</v>
      </c>
      <c r="F420"/>
    </row>
    <row r="421" spans="1:6" ht="12.75">
      <c r="A421" s="24"/>
      <c r="B421" s="33"/>
      <c r="C421" s="6">
        <v>4190</v>
      </c>
      <c r="D421" t="s">
        <v>456</v>
      </c>
      <c r="E421" s="102">
        <v>8000</v>
      </c>
      <c r="F421"/>
    </row>
    <row r="422" spans="1:6" ht="12.75">
      <c r="A422" s="24"/>
      <c r="B422" s="33"/>
      <c r="C422" s="6">
        <v>4210</v>
      </c>
      <c r="D422" s="2" t="s">
        <v>58</v>
      </c>
      <c r="E422" s="102">
        <v>5000</v>
      </c>
      <c r="F422"/>
    </row>
    <row r="423" spans="1:6" ht="12.75">
      <c r="A423" s="24"/>
      <c r="B423" s="33"/>
      <c r="C423" s="6">
        <v>4220</v>
      </c>
      <c r="D423" s="2" t="s">
        <v>67</v>
      </c>
      <c r="E423" s="102">
        <v>2000</v>
      </c>
      <c r="F423"/>
    </row>
    <row r="424" spans="1:6" ht="12.75">
      <c r="A424" s="24"/>
      <c r="B424" s="33"/>
      <c r="C424" s="3">
        <v>4260</v>
      </c>
      <c r="D424" s="15" t="s">
        <v>59</v>
      </c>
      <c r="E424" s="102">
        <v>700</v>
      </c>
      <c r="F424"/>
    </row>
    <row r="425" spans="1:6" ht="12.75">
      <c r="A425" s="24"/>
      <c r="B425" s="33"/>
      <c r="C425" s="3">
        <v>4300</v>
      </c>
      <c r="D425" s="15" t="s">
        <v>61</v>
      </c>
      <c r="E425" s="102">
        <v>25000</v>
      </c>
      <c r="F425"/>
    </row>
    <row r="426" spans="1:6" ht="12.75">
      <c r="A426" s="24"/>
      <c r="B426" s="33"/>
      <c r="C426" s="3">
        <v>4430</v>
      </c>
      <c r="D426" s="49" t="s">
        <v>236</v>
      </c>
      <c r="E426" s="102">
        <v>2000</v>
      </c>
      <c r="F426"/>
    </row>
    <row r="427" spans="1:6" ht="12.75">
      <c r="A427" s="24"/>
      <c r="B427" s="33"/>
      <c r="C427" s="3"/>
      <c r="D427" s="49"/>
      <c r="F427"/>
    </row>
    <row r="428" spans="1:6" ht="12.75">
      <c r="A428" s="25" t="s">
        <v>82</v>
      </c>
      <c r="B428" s="32"/>
      <c r="C428" s="14"/>
      <c r="D428" s="41" t="s">
        <v>366</v>
      </c>
      <c r="E428" s="105">
        <f>E429</f>
        <v>176550</v>
      </c>
      <c r="F428"/>
    </row>
    <row r="429" spans="1:6" ht="12.75">
      <c r="A429" s="24"/>
      <c r="B429" s="33" t="s">
        <v>260</v>
      </c>
      <c r="C429" s="3"/>
      <c r="D429" s="15" t="s">
        <v>367</v>
      </c>
      <c r="E429" s="102">
        <f>SUM(E430:E445)</f>
        <v>176550</v>
      </c>
      <c r="F429"/>
    </row>
    <row r="430" spans="1:6" ht="12.75">
      <c r="A430" s="24"/>
      <c r="B430" s="33"/>
      <c r="C430" s="6">
        <v>2360</v>
      </c>
      <c r="D430" t="s">
        <v>368</v>
      </c>
      <c r="E430" s="102">
        <v>100000</v>
      </c>
      <c r="F430"/>
    </row>
    <row r="431" spans="1:6" ht="12.75">
      <c r="A431" s="24"/>
      <c r="B431" s="33"/>
      <c r="D431" t="s">
        <v>369</v>
      </c>
      <c r="F431"/>
    </row>
    <row r="432" spans="1:6" ht="12.75">
      <c r="A432" s="24"/>
      <c r="B432" s="33"/>
      <c r="D432" t="s">
        <v>370</v>
      </c>
      <c r="F432"/>
    </row>
    <row r="433" spans="1:6" ht="12.75">
      <c r="A433" s="24"/>
      <c r="B433" s="33"/>
      <c r="D433" t="s">
        <v>371</v>
      </c>
      <c r="F433"/>
    </row>
    <row r="434" spans="1:6" ht="12.75">
      <c r="A434" s="24"/>
      <c r="B434" s="33"/>
      <c r="D434" t="s">
        <v>372</v>
      </c>
      <c r="F434"/>
    </row>
    <row r="435" spans="1:6" ht="12.75">
      <c r="A435" s="24"/>
      <c r="B435" s="33"/>
      <c r="C435" s="6">
        <v>3030</v>
      </c>
      <c r="D435" t="s">
        <v>68</v>
      </c>
      <c r="E435" s="102">
        <v>5000</v>
      </c>
      <c r="F435"/>
    </row>
    <row r="436" spans="1:6" ht="12.75">
      <c r="A436" s="24"/>
      <c r="B436" s="33"/>
      <c r="C436" s="6">
        <v>3040</v>
      </c>
      <c r="D436" s="2" t="s">
        <v>312</v>
      </c>
      <c r="E436" s="102">
        <v>2000</v>
      </c>
      <c r="F436"/>
    </row>
    <row r="437" spans="1:6" ht="12.75">
      <c r="A437" s="24"/>
      <c r="B437" s="33"/>
      <c r="D437" s="2" t="s">
        <v>300</v>
      </c>
      <c r="F437"/>
    </row>
    <row r="438" spans="1:6" ht="12.75">
      <c r="A438" s="24"/>
      <c r="B438" s="33"/>
      <c r="C438" s="6">
        <v>4110</v>
      </c>
      <c r="D438" t="s">
        <v>54</v>
      </c>
      <c r="E438" s="102">
        <v>500</v>
      </c>
      <c r="F438"/>
    </row>
    <row r="439" spans="1:6" ht="12.75">
      <c r="A439" s="24"/>
      <c r="B439" s="33"/>
      <c r="C439" s="6">
        <v>4120</v>
      </c>
      <c r="D439" t="s">
        <v>570</v>
      </c>
      <c r="E439" s="102">
        <v>50</v>
      </c>
      <c r="F439"/>
    </row>
    <row r="440" spans="1:6" ht="12.75">
      <c r="A440" s="24"/>
      <c r="B440" s="33"/>
      <c r="C440" s="6">
        <v>4170</v>
      </c>
      <c r="D440" t="s">
        <v>253</v>
      </c>
      <c r="E440" s="102">
        <v>8000</v>
      </c>
      <c r="F440"/>
    </row>
    <row r="441" spans="1:6" ht="12.75">
      <c r="A441" s="24"/>
      <c r="B441" s="33"/>
      <c r="C441" s="6">
        <v>4190</v>
      </c>
      <c r="D441" t="s">
        <v>456</v>
      </c>
      <c r="E441" s="102">
        <v>10000</v>
      </c>
      <c r="F441"/>
    </row>
    <row r="442" spans="1:6" ht="12.75">
      <c r="A442" s="24"/>
      <c r="B442" s="33"/>
      <c r="C442" s="6">
        <v>4210</v>
      </c>
      <c r="D442" s="2" t="s">
        <v>58</v>
      </c>
      <c r="E442" s="102">
        <v>10000</v>
      </c>
      <c r="F442"/>
    </row>
    <row r="443" spans="1:6" ht="12.75">
      <c r="A443" s="24"/>
      <c r="B443" s="33"/>
      <c r="C443" s="6">
        <v>4220</v>
      </c>
      <c r="D443" s="2" t="s">
        <v>67</v>
      </c>
      <c r="E443" s="102">
        <v>5000</v>
      </c>
      <c r="F443"/>
    </row>
    <row r="444" spans="1:6" ht="12.75">
      <c r="A444" s="24"/>
      <c r="B444" s="33"/>
      <c r="C444" s="3">
        <v>4300</v>
      </c>
      <c r="D444" s="15" t="s">
        <v>61</v>
      </c>
      <c r="E444" s="102">
        <v>35000</v>
      </c>
      <c r="F444"/>
    </row>
    <row r="445" spans="1:6" ht="12.75">
      <c r="A445" s="33"/>
      <c r="B445" s="33"/>
      <c r="C445" s="3">
        <v>4430</v>
      </c>
      <c r="D445" s="49" t="s">
        <v>236</v>
      </c>
      <c r="E445" s="102">
        <v>1000</v>
      </c>
      <c r="F445"/>
    </row>
    <row r="446" spans="1:6" ht="12.75">
      <c r="A446" s="33"/>
      <c r="B446" s="33"/>
      <c r="C446" s="3"/>
      <c r="D446" s="49"/>
      <c r="E446" s="90"/>
      <c r="F446"/>
    </row>
    <row r="447" spans="1:6" ht="12.75">
      <c r="A447" s="33"/>
      <c r="B447" s="33"/>
      <c r="C447" s="3"/>
      <c r="D447" s="49"/>
      <c r="E447" s="90"/>
      <c r="F447"/>
    </row>
    <row r="448" spans="1:6" ht="12.75">
      <c r="A448" s="33"/>
      <c r="B448" s="33"/>
      <c r="C448" s="3"/>
      <c r="D448" s="49"/>
      <c r="E448" s="90"/>
      <c r="F448"/>
    </row>
    <row r="449" spans="1:6" ht="12.75">
      <c r="A449" s="33"/>
      <c r="B449" s="33"/>
      <c r="C449" s="3"/>
      <c r="D449" s="49"/>
      <c r="E449" s="90"/>
      <c r="F449"/>
    </row>
    <row r="450" spans="1:6" ht="12.75">
      <c r="A450" s="33"/>
      <c r="B450" s="33"/>
      <c r="C450" s="3"/>
      <c r="D450" s="49"/>
      <c r="E450"/>
      <c r="F450"/>
    </row>
    <row r="451" spans="1:6" s="59" customFormat="1" ht="12.75">
      <c r="A451" s="33"/>
      <c r="B451" s="33"/>
      <c r="C451" s="3"/>
      <c r="D451" s="49"/>
      <c r="E451"/>
      <c r="F451"/>
    </row>
    <row r="452" spans="1:6" ht="12.75">
      <c r="A452" s="33"/>
      <c r="B452" s="33"/>
      <c r="C452" s="3"/>
      <c r="D452" s="49"/>
      <c r="E452"/>
      <c r="F452"/>
    </row>
    <row r="453" spans="1:6" ht="12.75">
      <c r="A453" s="33"/>
      <c r="B453" s="33"/>
      <c r="C453" s="3"/>
      <c r="D453" s="49"/>
      <c r="E453"/>
      <c r="F453"/>
    </row>
    <row r="454" spans="1:6" ht="12.75">
      <c r="A454" s="33"/>
      <c r="B454" s="33"/>
      <c r="C454" s="3"/>
      <c r="D454" s="49"/>
      <c r="E454"/>
      <c r="F454"/>
    </row>
    <row r="455" spans="1:5" ht="12.75">
      <c r="A455" s="24"/>
      <c r="B455" s="33"/>
      <c r="D455" s="17" t="s">
        <v>39</v>
      </c>
      <c r="E455" s="112" t="s">
        <v>288</v>
      </c>
    </row>
    <row r="456" spans="1:5" ht="12.75">
      <c r="A456" s="24"/>
      <c r="B456" s="33"/>
      <c r="C456" s="3"/>
      <c r="D456" s="3" t="s">
        <v>437</v>
      </c>
      <c r="E456" s="102" t="s">
        <v>582</v>
      </c>
    </row>
    <row r="457" spans="1:5" ht="12.75">
      <c r="A457" s="24"/>
      <c r="B457" s="33"/>
      <c r="C457" s="3"/>
      <c r="D457" s="3"/>
      <c r="E457" s="102" t="s">
        <v>194</v>
      </c>
    </row>
    <row r="458" spans="1:5" ht="12.75">
      <c r="A458" s="24"/>
      <c r="B458" s="33"/>
      <c r="C458" s="3"/>
      <c r="D458" s="3"/>
      <c r="E458" s="102" t="s">
        <v>583</v>
      </c>
    </row>
    <row r="459" spans="1:5" ht="12.75">
      <c r="A459" s="30" t="s">
        <v>40</v>
      </c>
      <c r="B459" s="31" t="s">
        <v>41</v>
      </c>
      <c r="C459" s="1"/>
      <c r="D459" s="1" t="s">
        <v>42</v>
      </c>
      <c r="E459" s="103" t="s">
        <v>547</v>
      </c>
    </row>
    <row r="460" spans="1:6" ht="12.75">
      <c r="A460" s="25" t="s">
        <v>78</v>
      </c>
      <c r="B460" s="32"/>
      <c r="C460" s="14"/>
      <c r="D460" s="26" t="s">
        <v>95</v>
      </c>
      <c r="E460" s="113">
        <f>SUM(E461+E465+E469)</f>
        <v>220000</v>
      </c>
      <c r="F460" s="79">
        <f>E460+E471+E480+E477+E513+E520</f>
        <v>12430428</v>
      </c>
    </row>
    <row r="461" spans="1:5" ht="12.75">
      <c r="A461" s="24"/>
      <c r="B461" s="33" t="s">
        <v>94</v>
      </c>
      <c r="C461" s="3"/>
      <c r="D461" s="16" t="s">
        <v>49</v>
      </c>
      <c r="E461" s="110">
        <f>SUM(E462:E464)</f>
        <v>135000</v>
      </c>
    </row>
    <row r="462" spans="1:5" ht="12.75">
      <c r="A462" s="24"/>
      <c r="B462" s="33"/>
      <c r="C462" s="6">
        <v>4170</v>
      </c>
      <c r="D462" t="s">
        <v>253</v>
      </c>
      <c r="E462" s="110">
        <v>10500</v>
      </c>
    </row>
    <row r="463" spans="1:5" ht="12.75">
      <c r="A463" s="24"/>
      <c r="B463" s="33"/>
      <c r="C463" s="3">
        <v>4270</v>
      </c>
      <c r="D463" s="16" t="s">
        <v>60</v>
      </c>
      <c r="E463" s="110">
        <v>89500</v>
      </c>
    </row>
    <row r="464" spans="1:5" ht="12.75">
      <c r="A464" s="24"/>
      <c r="B464" s="33"/>
      <c r="C464" s="3">
        <v>4300</v>
      </c>
      <c r="D464" s="16" t="s">
        <v>61</v>
      </c>
      <c r="E464" s="110">
        <v>35000</v>
      </c>
    </row>
    <row r="465" spans="1:5" ht="12.75">
      <c r="A465" s="24"/>
      <c r="B465" s="33" t="s">
        <v>168</v>
      </c>
      <c r="C465" s="3"/>
      <c r="D465" s="16" t="s">
        <v>169</v>
      </c>
      <c r="E465" s="110">
        <f>SUM(E466:E468)</f>
        <v>80000</v>
      </c>
    </row>
    <row r="466" spans="1:5" ht="12.75">
      <c r="A466" s="24"/>
      <c r="B466" s="33"/>
      <c r="C466" s="6">
        <v>4170</v>
      </c>
      <c r="D466" t="s">
        <v>253</v>
      </c>
      <c r="E466" s="110">
        <v>6000</v>
      </c>
    </row>
    <row r="467" spans="1:5" ht="12.75">
      <c r="A467" s="24"/>
      <c r="B467" s="33"/>
      <c r="C467" s="3">
        <v>4270</v>
      </c>
      <c r="D467" s="16" t="s">
        <v>60</v>
      </c>
      <c r="E467" s="110">
        <v>59000</v>
      </c>
    </row>
    <row r="468" spans="1:5" ht="12.75">
      <c r="A468" s="24"/>
      <c r="B468" s="33"/>
      <c r="C468" s="3">
        <v>4300</v>
      </c>
      <c r="D468" s="16" t="s">
        <v>61</v>
      </c>
      <c r="E468" s="110">
        <v>15000</v>
      </c>
    </row>
    <row r="469" spans="1:5" ht="12.75">
      <c r="A469" s="24"/>
      <c r="B469" s="33" t="s">
        <v>173</v>
      </c>
      <c r="C469" s="3"/>
      <c r="D469" s="16" t="s">
        <v>159</v>
      </c>
      <c r="E469" s="110">
        <f>SUM(E470:E470)</f>
        <v>5000</v>
      </c>
    </row>
    <row r="470" spans="1:5" ht="12.75">
      <c r="A470" s="24"/>
      <c r="B470" s="33"/>
      <c r="C470" s="3">
        <v>4270</v>
      </c>
      <c r="D470" s="16" t="s">
        <v>60</v>
      </c>
      <c r="E470" s="110">
        <v>5000</v>
      </c>
    </row>
    <row r="471" spans="1:5" ht="12.75">
      <c r="A471" s="25" t="s">
        <v>170</v>
      </c>
      <c r="B471" s="32"/>
      <c r="C471" s="14"/>
      <c r="D471" s="26" t="s">
        <v>171</v>
      </c>
      <c r="E471" s="113">
        <f>E475+E472</f>
        <v>259000</v>
      </c>
    </row>
    <row r="472" spans="1:6" s="76" customFormat="1" ht="12.75">
      <c r="A472" s="135"/>
      <c r="B472" s="123" t="s">
        <v>438</v>
      </c>
      <c r="C472" s="124"/>
      <c r="D472" s="75" t="s">
        <v>439</v>
      </c>
      <c r="E472" s="114">
        <f>SUM(E473:E474)</f>
        <v>254000</v>
      </c>
      <c r="F472" s="119"/>
    </row>
    <row r="473" spans="1:5" ht="12.75">
      <c r="A473" s="25"/>
      <c r="B473" s="32"/>
      <c r="C473" s="3">
        <v>4300</v>
      </c>
      <c r="D473" s="16" t="s">
        <v>61</v>
      </c>
      <c r="E473" s="114">
        <v>250000</v>
      </c>
    </row>
    <row r="474" spans="1:5" ht="12.75">
      <c r="A474" s="25"/>
      <c r="B474" s="32"/>
      <c r="C474" s="6">
        <v>4530</v>
      </c>
      <c r="D474" t="s">
        <v>283</v>
      </c>
      <c r="E474" s="114">
        <v>4000</v>
      </c>
    </row>
    <row r="475" spans="1:5" ht="12.75">
      <c r="A475" s="24"/>
      <c r="B475" s="33" t="s">
        <v>199</v>
      </c>
      <c r="C475" s="3"/>
      <c r="D475" s="16" t="s">
        <v>1</v>
      </c>
      <c r="E475" s="110">
        <f>SUM(E476:E476)</f>
        <v>5000</v>
      </c>
    </row>
    <row r="476" spans="1:5" ht="12.75">
      <c r="A476" s="24"/>
      <c r="B476" s="33"/>
      <c r="C476" s="3">
        <v>4300</v>
      </c>
      <c r="D476" s="16" t="s">
        <v>61</v>
      </c>
      <c r="E476" s="110">
        <v>5000</v>
      </c>
    </row>
    <row r="477" spans="1:5" ht="12.75">
      <c r="A477" s="25" t="s">
        <v>79</v>
      </c>
      <c r="B477" s="32"/>
      <c r="C477" s="14"/>
      <c r="D477" s="41" t="s">
        <v>197</v>
      </c>
      <c r="E477" s="109">
        <f>E478</f>
        <v>384500</v>
      </c>
    </row>
    <row r="478" spans="1:5" ht="12.75">
      <c r="A478" s="33"/>
      <c r="B478" s="33" t="s">
        <v>85</v>
      </c>
      <c r="D478" t="s">
        <v>396</v>
      </c>
      <c r="E478" s="110">
        <f>E479</f>
        <v>384500</v>
      </c>
    </row>
    <row r="479" spans="1:5" ht="12.75">
      <c r="A479" s="33"/>
      <c r="B479" s="33"/>
      <c r="C479" s="6">
        <v>4300</v>
      </c>
      <c r="D479" t="s">
        <v>61</v>
      </c>
      <c r="E479" s="110">
        <v>384500</v>
      </c>
    </row>
    <row r="480" spans="1:5" ht="12.75">
      <c r="A480" s="25" t="s">
        <v>80</v>
      </c>
      <c r="B480" s="32"/>
      <c r="C480" s="14"/>
      <c r="D480" s="41" t="s">
        <v>105</v>
      </c>
      <c r="E480" s="105">
        <f>E483+E486+E496+E504+E508+E481+E491</f>
        <v>4966200</v>
      </c>
    </row>
    <row r="481" spans="1:6" s="76" customFormat="1" ht="12.75">
      <c r="A481" s="135"/>
      <c r="B481" s="123" t="s">
        <v>513</v>
      </c>
      <c r="C481" s="124"/>
      <c r="D481" s="15" t="s">
        <v>514</v>
      </c>
      <c r="E481" s="115">
        <f>E482</f>
        <v>20000</v>
      </c>
      <c r="F481" s="119"/>
    </row>
    <row r="482" spans="1:5" ht="12.75">
      <c r="A482" s="25"/>
      <c r="B482" s="32"/>
      <c r="C482" s="3">
        <v>4510</v>
      </c>
      <c r="D482" s="20" t="s">
        <v>262</v>
      </c>
      <c r="E482" s="115">
        <v>20000</v>
      </c>
    </row>
    <row r="483" spans="1:5" ht="12.75">
      <c r="A483" s="24"/>
      <c r="B483" s="33" t="s">
        <v>106</v>
      </c>
      <c r="C483" s="3"/>
      <c r="D483" s="15" t="s">
        <v>107</v>
      </c>
      <c r="E483" s="106">
        <f>SUM(E484:E485)</f>
        <v>1725000</v>
      </c>
    </row>
    <row r="484" spans="1:7" ht="12.75">
      <c r="A484" s="24"/>
      <c r="B484" s="33"/>
      <c r="C484" s="3">
        <v>4270</v>
      </c>
      <c r="D484" s="16" t="s">
        <v>60</v>
      </c>
      <c r="E484" s="106">
        <v>5000</v>
      </c>
      <c r="G484" s="4"/>
    </row>
    <row r="485" spans="1:7" ht="12.75">
      <c r="A485" s="24"/>
      <c r="B485" s="33"/>
      <c r="C485" s="3">
        <v>4300</v>
      </c>
      <c r="D485" s="15" t="s">
        <v>61</v>
      </c>
      <c r="E485" s="106">
        <v>1720000</v>
      </c>
      <c r="G485" s="4"/>
    </row>
    <row r="486" spans="1:7" ht="12.75">
      <c r="A486" s="24"/>
      <c r="B486" s="33" t="s">
        <v>108</v>
      </c>
      <c r="C486" s="3"/>
      <c r="D486" s="15" t="s">
        <v>109</v>
      </c>
      <c r="E486" s="102">
        <f>SUM(E487:E490)</f>
        <v>645000</v>
      </c>
      <c r="F486"/>
      <c r="G486" s="4"/>
    </row>
    <row r="487" spans="1:6" ht="12.75">
      <c r="A487" s="24"/>
      <c r="B487" s="33"/>
      <c r="C487" s="6">
        <v>4210</v>
      </c>
      <c r="D487" s="2" t="s">
        <v>58</v>
      </c>
      <c r="E487" s="102">
        <v>25000</v>
      </c>
      <c r="F487"/>
    </row>
    <row r="488" spans="1:6" ht="12.75">
      <c r="A488" s="24"/>
      <c r="B488" s="33"/>
      <c r="C488" s="3">
        <v>4260</v>
      </c>
      <c r="D488" s="15" t="s">
        <v>59</v>
      </c>
      <c r="E488" s="102">
        <v>15000</v>
      </c>
      <c r="F488"/>
    </row>
    <row r="489" spans="1:6" ht="12.75">
      <c r="A489" s="24"/>
      <c r="B489" s="33"/>
      <c r="C489" s="3">
        <v>4270</v>
      </c>
      <c r="D489" s="16" t="s">
        <v>60</v>
      </c>
      <c r="E489" s="102">
        <v>20000</v>
      </c>
      <c r="F489"/>
    </row>
    <row r="490" spans="1:6" ht="12.75">
      <c r="A490" s="24"/>
      <c r="B490" s="33"/>
      <c r="C490" s="3">
        <v>4300</v>
      </c>
      <c r="D490" s="15" t="s">
        <v>61</v>
      </c>
      <c r="E490" s="102">
        <v>585000</v>
      </c>
      <c r="F490"/>
    </row>
    <row r="491" spans="1:6" ht="12.75">
      <c r="A491" s="24"/>
      <c r="B491" s="20" t="s">
        <v>571</v>
      </c>
      <c r="D491" t="s">
        <v>572</v>
      </c>
      <c r="E491" s="102">
        <f>E492</f>
        <v>80000</v>
      </c>
      <c r="F491"/>
    </row>
    <row r="492" spans="1:6" ht="12.75">
      <c r="A492" s="24"/>
      <c r="B492" s="20"/>
      <c r="C492" s="6">
        <v>6230</v>
      </c>
      <c r="D492" t="s">
        <v>531</v>
      </c>
      <c r="E492" s="102">
        <v>80000</v>
      </c>
      <c r="F492"/>
    </row>
    <row r="493" spans="1:6" ht="12.75">
      <c r="A493" s="24"/>
      <c r="B493" s="20"/>
      <c r="C493" s="3"/>
      <c r="D493" s="49" t="s">
        <v>532</v>
      </c>
      <c r="F493"/>
    </row>
    <row r="494" spans="1:6" ht="12.75">
      <c r="A494" s="24"/>
      <c r="B494" s="20"/>
      <c r="C494" s="3"/>
      <c r="D494" s="49" t="s">
        <v>573</v>
      </c>
      <c r="F494"/>
    </row>
    <row r="495" spans="1:6" ht="12.75">
      <c r="A495" s="24"/>
      <c r="B495" s="20"/>
      <c r="C495" s="3"/>
      <c r="D495" s="16" t="s">
        <v>292</v>
      </c>
      <c r="F495"/>
    </row>
    <row r="496" spans="1:6" ht="12.75">
      <c r="A496" s="29"/>
      <c r="B496" s="33" t="s">
        <v>110</v>
      </c>
      <c r="C496" s="3"/>
      <c r="D496" s="15" t="s">
        <v>111</v>
      </c>
      <c r="E496" s="102">
        <f>SUM(E497:E503)</f>
        <v>292000</v>
      </c>
      <c r="F496"/>
    </row>
    <row r="497" spans="1:6" ht="12.75">
      <c r="A497" s="29"/>
      <c r="B497" s="33"/>
      <c r="C497" s="6">
        <v>2360</v>
      </c>
      <c r="D497" t="s">
        <v>368</v>
      </c>
      <c r="E497" s="102">
        <v>1000</v>
      </c>
      <c r="F497"/>
    </row>
    <row r="498" spans="1:6" ht="12.75">
      <c r="A498" s="29"/>
      <c r="B498" s="33"/>
      <c r="D498" t="s">
        <v>369</v>
      </c>
      <c r="F498"/>
    </row>
    <row r="499" spans="1:6" ht="12.75">
      <c r="A499" s="29"/>
      <c r="B499" s="33"/>
      <c r="D499" t="s">
        <v>370</v>
      </c>
      <c r="F499"/>
    </row>
    <row r="500" spans="1:6" ht="12.75">
      <c r="A500" s="29"/>
      <c r="B500" s="33"/>
      <c r="D500" t="s">
        <v>371</v>
      </c>
      <c r="F500"/>
    </row>
    <row r="501" spans="1:6" ht="12.75">
      <c r="A501" s="29"/>
      <c r="B501" s="33"/>
      <c r="D501" t="s">
        <v>372</v>
      </c>
      <c r="F501"/>
    </row>
    <row r="502" spans="1:6" ht="12.75">
      <c r="A502" s="29"/>
      <c r="B502" s="33"/>
      <c r="C502" s="6">
        <v>4220</v>
      </c>
      <c r="D502" s="2" t="s">
        <v>67</v>
      </c>
      <c r="E502" s="102">
        <v>1000</v>
      </c>
      <c r="F502"/>
    </row>
    <row r="503" spans="1:6" ht="12.75">
      <c r="A503" s="29"/>
      <c r="B503" s="33"/>
      <c r="C503" s="3">
        <v>4300</v>
      </c>
      <c r="D503" s="15" t="s">
        <v>112</v>
      </c>
      <c r="E503" s="102">
        <v>290000</v>
      </c>
      <c r="F503"/>
    </row>
    <row r="504" spans="1:6" ht="12.75">
      <c r="A504" s="29"/>
      <c r="B504" s="33" t="s">
        <v>113</v>
      </c>
      <c r="C504" s="3"/>
      <c r="D504" s="15" t="s">
        <v>114</v>
      </c>
      <c r="E504" s="102">
        <f>SUM(E505:E506)</f>
        <v>2200000</v>
      </c>
      <c r="F504"/>
    </row>
    <row r="505" spans="1:6" ht="12.75">
      <c r="A505" s="24"/>
      <c r="B505" s="20"/>
      <c r="C505" s="3">
        <v>4260</v>
      </c>
      <c r="D505" s="15" t="s">
        <v>59</v>
      </c>
      <c r="E505" s="102">
        <v>1000000</v>
      </c>
      <c r="F505"/>
    </row>
    <row r="506" spans="1:6" ht="12.75">
      <c r="A506" s="24"/>
      <c r="B506" s="20"/>
      <c r="C506" s="3">
        <v>4300</v>
      </c>
      <c r="D506" s="15" t="s">
        <v>61</v>
      </c>
      <c r="E506" s="102">
        <v>1200000</v>
      </c>
      <c r="F506"/>
    </row>
    <row r="507" spans="1:6" ht="12.75">
      <c r="A507" s="33"/>
      <c r="B507" s="20"/>
      <c r="C507" s="3"/>
      <c r="D507" s="15"/>
      <c r="F507"/>
    </row>
    <row r="508" spans="1:6" ht="12.75">
      <c r="A508" s="66"/>
      <c r="B508" s="63" t="s">
        <v>305</v>
      </c>
      <c r="C508" s="64"/>
      <c r="D508" s="54" t="s">
        <v>1</v>
      </c>
      <c r="E508" s="102">
        <f>SUM(E509:E511)</f>
        <v>4200</v>
      </c>
      <c r="F508"/>
    </row>
    <row r="509" spans="1:6" ht="12.75">
      <c r="A509" s="66"/>
      <c r="B509" s="63"/>
      <c r="C509" s="3">
        <v>4270</v>
      </c>
      <c r="D509" s="16" t="s">
        <v>60</v>
      </c>
      <c r="E509" s="102">
        <v>3000</v>
      </c>
      <c r="F509"/>
    </row>
    <row r="510" spans="1:6" ht="12.75">
      <c r="A510" s="66"/>
      <c r="B510" s="63"/>
      <c r="C510" s="3">
        <v>4300</v>
      </c>
      <c r="D510" s="15" t="s">
        <v>61</v>
      </c>
      <c r="E510" s="102">
        <v>1000</v>
      </c>
      <c r="F510"/>
    </row>
    <row r="511" spans="1:6" ht="12.75">
      <c r="A511" s="33"/>
      <c r="B511" s="20"/>
      <c r="C511" s="6">
        <v>4520</v>
      </c>
      <c r="D511" t="s">
        <v>484</v>
      </c>
      <c r="E511" s="102">
        <v>200</v>
      </c>
      <c r="F511"/>
    </row>
    <row r="512" spans="1:6" ht="12.75">
      <c r="A512" s="33"/>
      <c r="B512" s="20"/>
      <c r="D512" t="s">
        <v>271</v>
      </c>
      <c r="F512"/>
    </row>
    <row r="513" spans="1:5" ht="12.75">
      <c r="A513" s="25" t="s">
        <v>80</v>
      </c>
      <c r="B513" s="32"/>
      <c r="C513" s="14"/>
      <c r="D513" s="41" t="s">
        <v>105</v>
      </c>
      <c r="E513" s="107">
        <f>E514</f>
        <v>6596728</v>
      </c>
    </row>
    <row r="514" spans="1:6" ht="12.75">
      <c r="A514" s="33"/>
      <c r="B514" s="63" t="s">
        <v>362</v>
      </c>
      <c r="C514" s="64"/>
      <c r="D514" s="15" t="s">
        <v>397</v>
      </c>
      <c r="E514" s="115">
        <f>SUM(E515:E518)</f>
        <v>6596728</v>
      </c>
      <c r="F514"/>
    </row>
    <row r="515" spans="1:6" ht="12.75">
      <c r="A515" s="33"/>
      <c r="B515" s="63"/>
      <c r="C515" s="6">
        <v>4210</v>
      </c>
      <c r="D515" s="2" t="s">
        <v>58</v>
      </c>
      <c r="E515" s="115">
        <v>5000</v>
      </c>
      <c r="F515"/>
    </row>
    <row r="516" spans="1:6" ht="12.75">
      <c r="A516" s="33"/>
      <c r="B516" s="32"/>
      <c r="C516" s="6">
        <v>4300</v>
      </c>
      <c r="D516" t="s">
        <v>61</v>
      </c>
      <c r="E516" s="115">
        <v>6589328</v>
      </c>
      <c r="F516"/>
    </row>
    <row r="517" spans="1:6" ht="12.75">
      <c r="A517" s="33"/>
      <c r="B517" s="32"/>
      <c r="C517" s="3">
        <v>4610</v>
      </c>
      <c r="D517" s="16" t="s">
        <v>304</v>
      </c>
      <c r="E517" s="115">
        <v>400</v>
      </c>
      <c r="F517"/>
    </row>
    <row r="518" spans="1:6" ht="12.75">
      <c r="A518" s="33"/>
      <c r="B518" s="20"/>
      <c r="C518" s="6">
        <v>4700</v>
      </c>
      <c r="D518" t="s">
        <v>276</v>
      </c>
      <c r="E518" s="102">
        <v>2000</v>
      </c>
      <c r="F518"/>
    </row>
    <row r="519" spans="1:6" ht="12.75">
      <c r="A519" s="33"/>
      <c r="B519" s="20"/>
      <c r="D519" t="s">
        <v>277</v>
      </c>
      <c r="F519"/>
    </row>
    <row r="520" spans="1:6" ht="12.75">
      <c r="A520" s="25" t="s">
        <v>81</v>
      </c>
      <c r="B520" s="32"/>
      <c r="C520" s="14"/>
      <c r="D520" s="41" t="s">
        <v>71</v>
      </c>
      <c r="E520" s="107">
        <f>E521</f>
        <v>4000</v>
      </c>
      <c r="F520"/>
    </row>
    <row r="521" spans="1:6" ht="12.75">
      <c r="A521" s="33"/>
      <c r="B521" s="20" t="s">
        <v>468</v>
      </c>
      <c r="D521" t="s">
        <v>469</v>
      </c>
      <c r="E521" s="102">
        <f>SUM(E522:E523)</f>
        <v>4000</v>
      </c>
      <c r="F521"/>
    </row>
    <row r="522" spans="1:6" ht="12.75">
      <c r="A522" s="33"/>
      <c r="B522" s="20"/>
      <c r="D522" t="s">
        <v>470</v>
      </c>
      <c r="F522"/>
    </row>
    <row r="523" spans="1:6" ht="12.75">
      <c r="A523" s="33"/>
      <c r="B523" s="20"/>
      <c r="C523" s="6">
        <v>4300</v>
      </c>
      <c r="D523" t="s">
        <v>61</v>
      </c>
      <c r="E523" s="102">
        <v>4000</v>
      </c>
      <c r="F523"/>
    </row>
    <row r="524" spans="1:6" ht="12.75">
      <c r="A524" s="33"/>
      <c r="B524" s="20"/>
      <c r="F524"/>
    </row>
    <row r="525" spans="1:6" ht="12.75">
      <c r="A525" s="33"/>
      <c r="B525" s="20"/>
      <c r="F525"/>
    </row>
    <row r="526" spans="1:6" ht="12.75">
      <c r="A526" s="33"/>
      <c r="B526" s="20"/>
      <c r="F526"/>
    </row>
    <row r="527" spans="1:6" ht="12.75">
      <c r="A527" s="33"/>
      <c r="B527" s="20"/>
      <c r="F527"/>
    </row>
    <row r="528" spans="1:4" ht="12.75">
      <c r="A528" s="24"/>
      <c r="B528" s="20"/>
      <c r="C528" s="3"/>
      <c r="D528" s="16"/>
    </row>
    <row r="529" spans="1:4" ht="12.75">
      <c r="A529" s="24"/>
      <c r="B529" s="20"/>
      <c r="C529" s="3"/>
      <c r="D529" s="16"/>
    </row>
    <row r="530" spans="1:5" ht="12.75">
      <c r="A530" s="33"/>
      <c r="B530" s="33"/>
      <c r="C530" s="3"/>
      <c r="D530" s="14" t="s">
        <v>39</v>
      </c>
      <c r="E530" s="112" t="s">
        <v>288</v>
      </c>
    </row>
    <row r="531" spans="1:5" ht="12.75">
      <c r="A531" s="24"/>
      <c r="B531" s="33"/>
      <c r="C531" s="3"/>
      <c r="D531" s="3" t="s">
        <v>237</v>
      </c>
      <c r="E531" s="102" t="s">
        <v>582</v>
      </c>
    </row>
    <row r="532" spans="1:6" ht="12.75">
      <c r="A532" s="24"/>
      <c r="B532" s="33"/>
      <c r="C532" s="3"/>
      <c r="D532" s="3"/>
      <c r="E532" s="102" t="s">
        <v>194</v>
      </c>
      <c r="F532" s="79">
        <f>E535+E617+E539</f>
        <v>30354242</v>
      </c>
    </row>
    <row r="533" spans="1:5" ht="12.75">
      <c r="A533" s="24"/>
      <c r="B533" s="33"/>
      <c r="C533" s="3"/>
      <c r="D533" s="3"/>
      <c r="E533" s="102" t="s">
        <v>583</v>
      </c>
    </row>
    <row r="534" spans="1:5" ht="12.75">
      <c r="A534" s="30" t="s">
        <v>40</v>
      </c>
      <c r="B534" s="31" t="s">
        <v>41</v>
      </c>
      <c r="C534" s="1"/>
      <c r="D534" s="1" t="s">
        <v>42</v>
      </c>
      <c r="E534" s="103" t="s">
        <v>547</v>
      </c>
    </row>
    <row r="535" spans="1:5" ht="12.75">
      <c r="A535" s="32" t="s">
        <v>228</v>
      </c>
      <c r="B535" s="32"/>
      <c r="C535" s="7"/>
      <c r="D535" s="5" t="s">
        <v>332</v>
      </c>
      <c r="E535" s="105">
        <f>+E536</f>
        <v>700000</v>
      </c>
    </row>
    <row r="536" spans="1:5" ht="12.75">
      <c r="A536" s="29"/>
      <c r="B536" s="56" t="s">
        <v>229</v>
      </c>
      <c r="C536" s="57"/>
      <c r="D536" s="71" t="s">
        <v>47</v>
      </c>
      <c r="E536" s="107">
        <f>E537</f>
        <v>700000</v>
      </c>
    </row>
    <row r="537" spans="1:5" ht="12.75">
      <c r="A537" s="33"/>
      <c r="B537" s="33"/>
      <c r="C537" s="3">
        <v>3110</v>
      </c>
      <c r="D537" s="16" t="s">
        <v>69</v>
      </c>
      <c r="E537" s="102">
        <v>700000</v>
      </c>
    </row>
    <row r="538" spans="1:2" ht="12.75">
      <c r="A538" s="33"/>
      <c r="B538" s="33"/>
    </row>
    <row r="539" spans="1:6" s="59" customFormat="1" ht="12.75">
      <c r="A539" s="56" t="s">
        <v>471</v>
      </c>
      <c r="B539" s="56"/>
      <c r="C539" s="60"/>
      <c r="D539" s="59" t="s">
        <v>472</v>
      </c>
      <c r="E539" s="107">
        <f>E540+E566+E609</f>
        <v>29644242</v>
      </c>
      <c r="F539" s="97"/>
    </row>
    <row r="540" spans="1:6" s="59" customFormat="1" ht="12.75">
      <c r="A540" s="56"/>
      <c r="B540" s="56" t="s">
        <v>478</v>
      </c>
      <c r="C540" s="60"/>
      <c r="D540" s="59" t="s">
        <v>464</v>
      </c>
      <c r="E540" s="107">
        <f>E541+E556</f>
        <v>22187320</v>
      </c>
      <c r="F540" s="97"/>
    </row>
    <row r="541" spans="1:6" s="59" customFormat="1" ht="12.75">
      <c r="A541" s="56"/>
      <c r="B541" s="56"/>
      <c r="C541" s="60"/>
      <c r="D541" s="69" t="s">
        <v>334</v>
      </c>
      <c r="E541" s="107">
        <f>SUM(E542:E555)</f>
        <v>22155320</v>
      </c>
      <c r="F541" s="97"/>
    </row>
    <row r="542" spans="1:6" s="59" customFormat="1" ht="12.75">
      <c r="A542" s="56"/>
      <c r="B542" s="56"/>
      <c r="C542" s="6">
        <v>3020</v>
      </c>
      <c r="D542" t="s">
        <v>477</v>
      </c>
      <c r="E542" s="115">
        <v>1000</v>
      </c>
      <c r="F542" s="97"/>
    </row>
    <row r="543" spans="1:5" ht="12.75">
      <c r="A543" s="33"/>
      <c r="B543" s="33"/>
      <c r="C543" s="3">
        <v>3110</v>
      </c>
      <c r="D543" s="16" t="s">
        <v>69</v>
      </c>
      <c r="E543" s="102">
        <v>21967000</v>
      </c>
    </row>
    <row r="544" spans="1:5" ht="12.75">
      <c r="A544" s="33"/>
      <c r="B544" s="33"/>
      <c r="C544" s="6">
        <v>4010</v>
      </c>
      <c r="D544" t="s">
        <v>52</v>
      </c>
      <c r="E544" s="102">
        <v>124550</v>
      </c>
    </row>
    <row r="545" spans="1:5" ht="12.75">
      <c r="A545" s="33"/>
      <c r="B545" s="33"/>
      <c r="C545" s="6">
        <v>4040</v>
      </c>
      <c r="D545" t="s">
        <v>53</v>
      </c>
      <c r="E545" s="102">
        <v>15814</v>
      </c>
    </row>
    <row r="546" spans="1:5" ht="12.75">
      <c r="A546" s="33"/>
      <c r="B546" s="33"/>
      <c r="C546" s="6">
        <v>4110</v>
      </c>
      <c r="D546" t="s">
        <v>54</v>
      </c>
      <c r="E546" s="102">
        <v>24295</v>
      </c>
    </row>
    <row r="547" spans="1:5" ht="12.75">
      <c r="A547" s="33"/>
      <c r="B547" s="33"/>
      <c r="C547" s="6">
        <v>4120</v>
      </c>
      <c r="D547" t="s">
        <v>570</v>
      </c>
      <c r="E547" s="102">
        <v>3460</v>
      </c>
    </row>
    <row r="548" spans="1:5" ht="12.75">
      <c r="A548" s="33"/>
      <c r="B548" s="33"/>
      <c r="C548" s="6">
        <v>4210</v>
      </c>
      <c r="D548" s="2" t="s">
        <v>58</v>
      </c>
      <c r="E548" s="102">
        <v>5000</v>
      </c>
    </row>
    <row r="549" spans="1:5" ht="12.75">
      <c r="A549" s="33"/>
      <c r="B549" s="33"/>
      <c r="C549" s="6">
        <v>4260</v>
      </c>
      <c r="D549" s="2" t="s">
        <v>59</v>
      </c>
      <c r="E549" s="102">
        <v>2000</v>
      </c>
    </row>
    <row r="550" spans="1:5" ht="12.75">
      <c r="A550" s="33"/>
      <c r="B550" s="33"/>
      <c r="C550" s="3">
        <v>4270</v>
      </c>
      <c r="D550" s="15" t="s">
        <v>301</v>
      </c>
      <c r="E550" s="102">
        <v>1000</v>
      </c>
    </row>
    <row r="551" spans="1:5" ht="12.75">
      <c r="A551" s="33"/>
      <c r="B551" s="33"/>
      <c r="C551" s="3">
        <v>4300</v>
      </c>
      <c r="D551" s="15" t="s">
        <v>166</v>
      </c>
      <c r="E551" s="102">
        <v>3000</v>
      </c>
    </row>
    <row r="552" spans="1:5" ht="12.75">
      <c r="A552" s="33"/>
      <c r="B552" s="33"/>
      <c r="C552" s="6">
        <v>4440</v>
      </c>
      <c r="D552" t="s">
        <v>88</v>
      </c>
      <c r="E552" s="102">
        <v>6201</v>
      </c>
    </row>
    <row r="553" spans="1:5" ht="12.75">
      <c r="A553" s="33"/>
      <c r="B553" s="33"/>
      <c r="C553" s="6">
        <v>4700</v>
      </c>
      <c r="D553" t="s">
        <v>276</v>
      </c>
      <c r="E553" s="102">
        <v>1000</v>
      </c>
    </row>
    <row r="554" spans="1:4" ht="12.75">
      <c r="A554" s="33"/>
      <c r="B554" s="33"/>
      <c r="D554" t="s">
        <v>287</v>
      </c>
    </row>
    <row r="555" spans="1:5" ht="12.75">
      <c r="A555" s="33"/>
      <c r="B555" s="33"/>
      <c r="C555" s="6">
        <v>4710</v>
      </c>
      <c r="D555" t="s">
        <v>551</v>
      </c>
      <c r="E555" s="102">
        <v>1000</v>
      </c>
    </row>
    <row r="556" spans="1:5" ht="12.75">
      <c r="A556" s="33"/>
      <c r="B556" s="33"/>
      <c r="C556" s="3"/>
      <c r="D556" s="69" t="s">
        <v>336</v>
      </c>
      <c r="E556" s="107">
        <f>SUM(E557:E562)</f>
        <v>32000</v>
      </c>
    </row>
    <row r="557" spans="1:5" ht="12.75">
      <c r="A557" s="33"/>
      <c r="B557" s="33"/>
      <c r="C557" s="3">
        <v>2910</v>
      </c>
      <c r="D557" s="16" t="s">
        <v>351</v>
      </c>
      <c r="E557" s="102">
        <v>29900</v>
      </c>
    </row>
    <row r="558" spans="1:4" ht="12.75">
      <c r="A558" s="33"/>
      <c r="B558" s="33"/>
      <c r="C558" s="3"/>
      <c r="D558" s="16" t="s">
        <v>352</v>
      </c>
    </row>
    <row r="559" spans="1:4" ht="12.75">
      <c r="A559" s="33"/>
      <c r="B559" s="33"/>
      <c r="C559" s="3"/>
      <c r="D559" s="16" t="s">
        <v>353</v>
      </c>
    </row>
    <row r="560" spans="1:4" ht="12.75">
      <c r="A560" s="33"/>
      <c r="B560" s="33"/>
      <c r="C560" s="3"/>
      <c r="D560" s="16" t="s">
        <v>365</v>
      </c>
    </row>
    <row r="561" spans="1:5" ht="12.75">
      <c r="A561" s="33"/>
      <c r="B561" s="33"/>
      <c r="C561" s="6">
        <v>4560</v>
      </c>
      <c r="D561" s="70" t="s">
        <v>355</v>
      </c>
      <c r="E561" s="102">
        <v>2100</v>
      </c>
    </row>
    <row r="562" spans="1:4" ht="12.75">
      <c r="A562" s="33"/>
      <c r="B562" s="33"/>
      <c r="D562" s="70" t="s">
        <v>352</v>
      </c>
    </row>
    <row r="563" spans="1:4" ht="12.75">
      <c r="A563" s="33"/>
      <c r="B563" s="33"/>
      <c r="D563" s="16" t="s">
        <v>353</v>
      </c>
    </row>
    <row r="564" spans="1:4" ht="12.75">
      <c r="A564" s="33"/>
      <c r="B564" s="33"/>
      <c r="D564" s="16" t="s">
        <v>365</v>
      </c>
    </row>
    <row r="565" spans="1:2" ht="13.5" customHeight="1">
      <c r="A565" s="33"/>
      <c r="B565" s="33"/>
    </row>
    <row r="566" spans="1:5" ht="13.5" customHeight="1">
      <c r="A566" s="33"/>
      <c r="B566" s="56" t="s">
        <v>479</v>
      </c>
      <c r="C566" s="57"/>
      <c r="D566" s="69" t="s">
        <v>306</v>
      </c>
      <c r="E566" s="107">
        <f>E569+E584+E599</f>
        <v>7413590</v>
      </c>
    </row>
    <row r="567" spans="1:4" ht="13.5" customHeight="1">
      <c r="A567" s="33"/>
      <c r="B567" s="56"/>
      <c r="C567" s="57"/>
      <c r="D567" s="69" t="s">
        <v>307</v>
      </c>
    </row>
    <row r="568" spans="1:4" ht="13.5" customHeight="1">
      <c r="A568" s="33"/>
      <c r="B568" s="56"/>
      <c r="C568" s="57"/>
      <c r="D568" s="69" t="s">
        <v>337</v>
      </c>
    </row>
    <row r="569" spans="1:5" ht="13.5" customHeight="1">
      <c r="A569" s="33"/>
      <c r="B569" s="56"/>
      <c r="C569" s="57"/>
      <c r="D569" s="69" t="s">
        <v>334</v>
      </c>
      <c r="E569" s="107">
        <f>SUM(E570:E583)</f>
        <v>7270590</v>
      </c>
    </row>
    <row r="570" spans="1:5" ht="13.5" customHeight="1">
      <c r="A570" s="33"/>
      <c r="B570" s="56"/>
      <c r="C570" s="6">
        <v>3020</v>
      </c>
      <c r="D570" t="s">
        <v>477</v>
      </c>
      <c r="E570" s="115">
        <v>2500</v>
      </c>
    </row>
    <row r="571" spans="1:5" ht="13.5" customHeight="1">
      <c r="A571" s="33"/>
      <c r="B571" s="33"/>
      <c r="C571" s="3">
        <v>3110</v>
      </c>
      <c r="D571" s="16" t="s">
        <v>69</v>
      </c>
      <c r="E571" s="115">
        <v>6702473</v>
      </c>
    </row>
    <row r="572" spans="1:5" ht="13.5" customHeight="1">
      <c r="A572" s="33"/>
      <c r="B572" s="33"/>
      <c r="C572" s="6">
        <v>4010</v>
      </c>
      <c r="D572" t="s">
        <v>52</v>
      </c>
      <c r="E572" s="115">
        <v>138400</v>
      </c>
    </row>
    <row r="573" spans="1:5" ht="13.5" customHeight="1">
      <c r="A573" s="33"/>
      <c r="B573" s="33"/>
      <c r="C573" s="6">
        <v>4040</v>
      </c>
      <c r="D573" t="s">
        <v>53</v>
      </c>
      <c r="E573" s="115">
        <v>15000</v>
      </c>
    </row>
    <row r="574" spans="1:5" ht="13.5" customHeight="1">
      <c r="A574" s="33"/>
      <c r="B574" s="33"/>
      <c r="C574" s="6">
        <v>4110</v>
      </c>
      <c r="D574" t="s">
        <v>54</v>
      </c>
      <c r="E574" s="115">
        <v>376510</v>
      </c>
    </row>
    <row r="575" spans="1:5" ht="13.5" customHeight="1">
      <c r="A575" s="33"/>
      <c r="B575" s="33"/>
      <c r="C575" s="6">
        <v>4120</v>
      </c>
      <c r="D575" t="s">
        <v>570</v>
      </c>
      <c r="E575" s="115">
        <v>3780</v>
      </c>
    </row>
    <row r="576" spans="1:5" ht="13.5" customHeight="1">
      <c r="A576" s="33"/>
      <c r="B576" s="33"/>
      <c r="C576" s="6">
        <v>4210</v>
      </c>
      <c r="D576" s="2" t="s">
        <v>58</v>
      </c>
      <c r="E576" s="115">
        <v>5000</v>
      </c>
    </row>
    <row r="577" spans="1:5" ht="13.5" customHeight="1">
      <c r="A577" s="33"/>
      <c r="B577" s="33"/>
      <c r="C577" s="6">
        <v>4260</v>
      </c>
      <c r="D577" s="2" t="s">
        <v>59</v>
      </c>
      <c r="E577" s="115">
        <v>12000</v>
      </c>
    </row>
    <row r="578" spans="1:5" ht="13.5" customHeight="1">
      <c r="A578" s="33"/>
      <c r="B578" s="33"/>
      <c r="C578" s="3">
        <v>4270</v>
      </c>
      <c r="D578" s="15" t="s">
        <v>301</v>
      </c>
      <c r="E578" s="115">
        <v>2000</v>
      </c>
    </row>
    <row r="579" spans="1:5" ht="13.5" customHeight="1">
      <c r="A579" s="33"/>
      <c r="B579" s="33"/>
      <c r="C579" s="3">
        <v>4300</v>
      </c>
      <c r="D579" s="15" t="s">
        <v>166</v>
      </c>
      <c r="E579" s="115">
        <v>6000</v>
      </c>
    </row>
    <row r="580" spans="1:5" ht="13.5" customHeight="1">
      <c r="A580" s="33"/>
      <c r="B580" s="33"/>
      <c r="C580" s="6">
        <v>4440</v>
      </c>
      <c r="D580" t="s">
        <v>88</v>
      </c>
      <c r="E580" s="115">
        <v>5427</v>
      </c>
    </row>
    <row r="581" spans="1:5" ht="13.5" customHeight="1">
      <c r="A581" s="33"/>
      <c r="B581" s="33"/>
      <c r="C581" s="6">
        <v>4700</v>
      </c>
      <c r="D581" t="s">
        <v>276</v>
      </c>
      <c r="E581" s="115">
        <v>500</v>
      </c>
    </row>
    <row r="582" spans="1:5" ht="13.5" customHeight="1">
      <c r="A582" s="33"/>
      <c r="B582" s="33"/>
      <c r="D582" t="s">
        <v>287</v>
      </c>
      <c r="E582" s="115"/>
    </row>
    <row r="583" spans="1:5" ht="13.5" customHeight="1">
      <c r="A583" s="33"/>
      <c r="B583" s="33"/>
      <c r="C583" s="6">
        <v>4710</v>
      </c>
      <c r="D583" t="s">
        <v>551</v>
      </c>
      <c r="E583" s="115">
        <v>1000</v>
      </c>
    </row>
    <row r="584" spans="1:5" ht="13.5" customHeight="1">
      <c r="A584" s="33"/>
      <c r="B584" s="33"/>
      <c r="C584" s="3"/>
      <c r="D584" s="69" t="s">
        <v>335</v>
      </c>
      <c r="E584" s="107">
        <f>SUM(E585:E598)</f>
        <v>80000</v>
      </c>
    </row>
    <row r="585" spans="1:5" ht="13.5" customHeight="1">
      <c r="A585" s="33"/>
      <c r="B585" s="33"/>
      <c r="C585" s="6">
        <v>3020</v>
      </c>
      <c r="D585" t="s">
        <v>477</v>
      </c>
      <c r="E585" s="115">
        <v>500</v>
      </c>
    </row>
    <row r="586" spans="1:5" ht="13.5" customHeight="1">
      <c r="A586" s="33"/>
      <c r="B586" s="33"/>
      <c r="C586" s="6">
        <v>4010</v>
      </c>
      <c r="D586" t="s">
        <v>52</v>
      </c>
      <c r="E586" s="115">
        <v>32000</v>
      </c>
    </row>
    <row r="587" spans="1:5" ht="13.5" customHeight="1">
      <c r="A587" s="33"/>
      <c r="B587" s="33"/>
      <c r="C587" s="6">
        <v>4040</v>
      </c>
      <c r="D587" t="s">
        <v>53</v>
      </c>
      <c r="E587" s="115">
        <v>3500</v>
      </c>
    </row>
    <row r="588" spans="1:5" ht="13.5" customHeight="1">
      <c r="A588" s="33"/>
      <c r="B588" s="33"/>
      <c r="C588" s="6">
        <v>4110</v>
      </c>
      <c r="D588" t="s">
        <v>54</v>
      </c>
      <c r="E588" s="115">
        <v>6428</v>
      </c>
    </row>
    <row r="589" spans="1:5" ht="12.75">
      <c r="A589" s="33"/>
      <c r="B589" s="33"/>
      <c r="C589" s="6">
        <v>4120</v>
      </c>
      <c r="D589" t="s">
        <v>570</v>
      </c>
      <c r="E589" s="115">
        <v>800</v>
      </c>
    </row>
    <row r="590" spans="1:5" ht="12.75">
      <c r="A590" s="33"/>
      <c r="B590" s="33"/>
      <c r="C590" s="6">
        <v>4170</v>
      </c>
      <c r="D590" t="s">
        <v>253</v>
      </c>
      <c r="E590" s="115">
        <v>2000</v>
      </c>
    </row>
    <row r="591" spans="1:5" ht="12.75">
      <c r="A591" s="33"/>
      <c r="B591" s="33"/>
      <c r="C591" s="6">
        <v>4210</v>
      </c>
      <c r="D591" s="2" t="s">
        <v>58</v>
      </c>
      <c r="E591" s="115">
        <v>2000</v>
      </c>
    </row>
    <row r="592" spans="1:5" ht="12.75">
      <c r="A592" s="33"/>
      <c r="B592" s="33"/>
      <c r="C592" s="6">
        <v>4260</v>
      </c>
      <c r="D592" s="2" t="s">
        <v>59</v>
      </c>
      <c r="E592" s="115">
        <v>5000</v>
      </c>
    </row>
    <row r="593" spans="1:5" ht="12.75">
      <c r="A593" s="33"/>
      <c r="B593" s="33"/>
      <c r="C593" s="3">
        <v>4270</v>
      </c>
      <c r="D593" s="15" t="s">
        <v>301</v>
      </c>
      <c r="E593" s="115">
        <v>500</v>
      </c>
    </row>
    <row r="594" spans="1:5" ht="12.75">
      <c r="A594" s="33"/>
      <c r="B594" s="33"/>
      <c r="C594" s="3">
        <v>4300</v>
      </c>
      <c r="D594" s="15" t="s">
        <v>166</v>
      </c>
      <c r="E594" s="115">
        <v>25000</v>
      </c>
    </row>
    <row r="595" spans="1:5" ht="12.75">
      <c r="A595" s="33"/>
      <c r="B595" s="33"/>
      <c r="C595" s="6">
        <v>4440</v>
      </c>
      <c r="D595" t="s">
        <v>88</v>
      </c>
      <c r="E595" s="115">
        <v>1272</v>
      </c>
    </row>
    <row r="596" spans="1:5" ht="12.75">
      <c r="A596" s="33"/>
      <c r="B596" s="33"/>
      <c r="C596" s="6">
        <v>4700</v>
      </c>
      <c r="D596" t="s">
        <v>276</v>
      </c>
      <c r="E596" s="115">
        <v>500</v>
      </c>
    </row>
    <row r="597" spans="1:4" ht="12.75">
      <c r="A597" s="33"/>
      <c r="B597" s="33"/>
      <c r="D597" t="s">
        <v>287</v>
      </c>
    </row>
    <row r="598" spans="1:5" ht="12.75">
      <c r="A598" s="33"/>
      <c r="B598" s="33"/>
      <c r="C598" s="6">
        <v>4710</v>
      </c>
      <c r="D598" t="s">
        <v>551</v>
      </c>
      <c r="E598" s="102">
        <v>500</v>
      </c>
    </row>
    <row r="599" spans="1:5" ht="12.75">
      <c r="A599" s="33"/>
      <c r="B599" s="33"/>
      <c r="C599" s="3"/>
      <c r="D599" s="69" t="s">
        <v>336</v>
      </c>
      <c r="E599" s="107">
        <f>SUM(E600:E604)</f>
        <v>63000</v>
      </c>
    </row>
    <row r="600" spans="1:5" ht="12.75">
      <c r="A600" s="33"/>
      <c r="B600" s="33"/>
      <c r="C600" s="3">
        <v>2910</v>
      </c>
      <c r="D600" s="16" t="s">
        <v>351</v>
      </c>
      <c r="E600" s="102">
        <v>48000</v>
      </c>
    </row>
    <row r="601" spans="1:4" ht="12.75">
      <c r="A601" s="33"/>
      <c r="B601" s="33"/>
      <c r="C601" s="3"/>
      <c r="D601" s="16" t="s">
        <v>352</v>
      </c>
    </row>
    <row r="602" spans="1:4" ht="12.75">
      <c r="A602" s="33"/>
      <c r="B602" s="33"/>
      <c r="C602" s="3"/>
      <c r="D602" s="16" t="s">
        <v>353</v>
      </c>
    </row>
    <row r="603" spans="1:4" ht="12.75">
      <c r="A603" s="33"/>
      <c r="B603" s="33"/>
      <c r="C603" s="3"/>
      <c r="D603" s="16" t="s">
        <v>365</v>
      </c>
    </row>
    <row r="604" spans="1:5" ht="12.75">
      <c r="A604" s="33"/>
      <c r="B604" s="33"/>
      <c r="C604" s="6">
        <v>4560</v>
      </c>
      <c r="D604" s="70" t="s">
        <v>355</v>
      </c>
      <c r="E604" s="102">
        <v>15000</v>
      </c>
    </row>
    <row r="605" spans="1:4" ht="12.75">
      <c r="A605" s="33"/>
      <c r="B605" s="33"/>
      <c r="D605" s="70" t="s">
        <v>352</v>
      </c>
    </row>
    <row r="606" spans="1:4" ht="12.75">
      <c r="A606" s="33"/>
      <c r="B606" s="33"/>
      <c r="D606" s="16" t="s">
        <v>353</v>
      </c>
    </row>
    <row r="607" spans="1:4" ht="12.75">
      <c r="A607" s="33"/>
      <c r="B607" s="33"/>
      <c r="D607" s="16" t="s">
        <v>365</v>
      </c>
    </row>
    <row r="608" spans="1:4" ht="12.75">
      <c r="A608" s="33"/>
      <c r="B608" s="33"/>
      <c r="D608" s="16"/>
    </row>
    <row r="609" spans="1:5" ht="12.75">
      <c r="A609" s="33"/>
      <c r="B609" s="60">
        <v>85513</v>
      </c>
      <c r="C609" s="60"/>
      <c r="D609" s="59" t="s">
        <v>156</v>
      </c>
      <c r="E609" s="107">
        <f>E615</f>
        <v>43332</v>
      </c>
    </row>
    <row r="610" spans="1:4" ht="12.75">
      <c r="A610" s="33"/>
      <c r="B610" s="60"/>
      <c r="C610" s="60"/>
      <c r="D610" s="59" t="s">
        <v>522</v>
      </c>
    </row>
    <row r="611" spans="1:4" ht="12.75">
      <c r="A611" s="33"/>
      <c r="B611" s="60"/>
      <c r="C611" s="60"/>
      <c r="D611" s="59" t="s">
        <v>523</v>
      </c>
    </row>
    <row r="612" spans="1:4" ht="12.75">
      <c r="A612" s="33"/>
      <c r="B612" s="60"/>
      <c r="C612" s="60"/>
      <c r="D612" s="59" t="s">
        <v>524</v>
      </c>
    </row>
    <row r="613" spans="1:4" ht="12.75">
      <c r="A613" s="33"/>
      <c r="B613" s="60"/>
      <c r="C613" s="60"/>
      <c r="D613" s="59" t="s">
        <v>525</v>
      </c>
    </row>
    <row r="614" spans="1:4" ht="12.75">
      <c r="A614" s="33"/>
      <c r="B614" s="60"/>
      <c r="C614" s="60"/>
      <c r="D614" s="59" t="s">
        <v>526</v>
      </c>
    </row>
    <row r="615" spans="1:5" ht="12.75">
      <c r="A615" s="33"/>
      <c r="B615" s="6"/>
      <c r="C615" s="6">
        <v>4130</v>
      </c>
      <c r="D615" t="s">
        <v>154</v>
      </c>
      <c r="E615" s="102">
        <v>43332</v>
      </c>
    </row>
    <row r="616" spans="1:4" ht="12.75">
      <c r="A616" s="33"/>
      <c r="B616" s="33"/>
      <c r="C616" s="3"/>
      <c r="D616" s="16"/>
    </row>
    <row r="617" spans="1:5" ht="12.75">
      <c r="A617" s="7">
        <v>854</v>
      </c>
      <c r="B617" s="7"/>
      <c r="C617" s="7"/>
      <c r="D617" s="5" t="s">
        <v>65</v>
      </c>
      <c r="E617" s="107">
        <f>E618</f>
        <v>10000</v>
      </c>
    </row>
    <row r="618" spans="1:5" ht="12.75">
      <c r="A618" s="33"/>
      <c r="B618" s="33" t="s">
        <v>266</v>
      </c>
      <c r="C618" s="3"/>
      <c r="D618" s="16" t="s">
        <v>476</v>
      </c>
      <c r="E618" s="102">
        <f>E619</f>
        <v>10000</v>
      </c>
    </row>
    <row r="619" spans="1:5" ht="12.75">
      <c r="A619" s="33"/>
      <c r="B619" s="7"/>
      <c r="C619" s="6">
        <v>3240</v>
      </c>
      <c r="D619" t="s">
        <v>252</v>
      </c>
      <c r="E619" s="102">
        <v>10000</v>
      </c>
    </row>
    <row r="620" spans="1:2" ht="12.75">
      <c r="A620" s="33"/>
      <c r="B620" s="7"/>
    </row>
    <row r="621" spans="1:4" ht="12.75">
      <c r="A621" s="33"/>
      <c r="B621" s="33"/>
      <c r="C621" s="3"/>
      <c r="D621" s="16"/>
    </row>
    <row r="622" spans="1:4" ht="12.75">
      <c r="A622" s="33"/>
      <c r="B622" s="33"/>
      <c r="C622" s="3"/>
      <c r="D622" s="16"/>
    </row>
    <row r="623" spans="1:4" ht="12.75">
      <c r="A623" s="33"/>
      <c r="B623" s="33"/>
      <c r="C623" s="3"/>
      <c r="D623" s="16"/>
    </row>
    <row r="624" spans="1:4" ht="12.75">
      <c r="A624" s="33"/>
      <c r="B624" s="33"/>
      <c r="C624" s="3"/>
      <c r="D624" s="16"/>
    </row>
    <row r="625" spans="1:4" ht="12.75">
      <c r="A625" s="33"/>
      <c r="B625" s="33"/>
      <c r="C625" s="3"/>
      <c r="D625" s="16"/>
    </row>
    <row r="626" spans="1:4" ht="12.75">
      <c r="A626" s="33"/>
      <c r="B626" s="33"/>
      <c r="C626" s="3"/>
      <c r="D626" s="16"/>
    </row>
    <row r="627" spans="1:4" ht="12.75">
      <c r="A627" s="33"/>
      <c r="B627" s="33"/>
      <c r="C627" s="3"/>
      <c r="D627" s="16"/>
    </row>
    <row r="628" spans="1:4" ht="12.75">
      <c r="A628" s="33"/>
      <c r="B628" s="33"/>
      <c r="C628" s="3"/>
      <c r="D628" s="16"/>
    </row>
    <row r="629" spans="1:4" ht="12.75">
      <c r="A629" s="33"/>
      <c r="B629" s="33"/>
      <c r="C629" s="3"/>
      <c r="D629" s="16"/>
    </row>
    <row r="630" spans="1:4" ht="12.75">
      <c r="A630" s="33"/>
      <c r="B630" s="33"/>
      <c r="C630" s="3"/>
      <c r="D630" s="16"/>
    </row>
    <row r="631" spans="1:4" ht="12.75">
      <c r="A631" s="33"/>
      <c r="B631" s="33"/>
      <c r="C631" s="3"/>
      <c r="D631" s="16"/>
    </row>
    <row r="632" spans="1:4" ht="12.75">
      <c r="A632" s="33"/>
      <c r="B632" s="33"/>
      <c r="C632" s="3"/>
      <c r="D632" s="16"/>
    </row>
    <row r="633" spans="1:4" ht="12.75">
      <c r="A633" s="33"/>
      <c r="B633" s="33"/>
      <c r="C633" s="3"/>
      <c r="D633" s="16"/>
    </row>
    <row r="634" spans="1:4" ht="12.75">
      <c r="A634" s="33"/>
      <c r="B634" s="33"/>
      <c r="C634" s="3"/>
      <c r="D634" s="16"/>
    </row>
    <row r="635" spans="1:4" ht="12.75">
      <c r="A635" s="33"/>
      <c r="B635" s="33"/>
      <c r="C635" s="3"/>
      <c r="D635" s="16"/>
    </row>
    <row r="636" spans="1:4" ht="12.75">
      <c r="A636" s="33"/>
      <c r="B636" s="33"/>
      <c r="C636" s="3"/>
      <c r="D636" s="16"/>
    </row>
    <row r="637" spans="1:4" ht="12.75">
      <c r="A637" s="33"/>
      <c r="B637" s="33"/>
      <c r="C637" s="3"/>
      <c r="D637" s="16"/>
    </row>
    <row r="638" spans="1:4" ht="12.75">
      <c r="A638" s="33"/>
      <c r="B638" s="33"/>
      <c r="C638" s="3"/>
      <c r="D638" s="16"/>
    </row>
    <row r="639" spans="1:4" ht="12.75">
      <c r="A639" s="33"/>
      <c r="B639" s="33"/>
      <c r="C639" s="3"/>
      <c r="D639" s="16"/>
    </row>
    <row r="640" spans="1:4" ht="12.75">
      <c r="A640" s="33"/>
      <c r="B640" s="33"/>
      <c r="C640" s="3"/>
      <c r="D640" s="16"/>
    </row>
    <row r="641" spans="1:4" ht="12.75">
      <c r="A641" s="33"/>
      <c r="B641" s="33"/>
      <c r="C641" s="3"/>
      <c r="D641" s="16"/>
    </row>
    <row r="642" spans="1:4" ht="12.75">
      <c r="A642" s="33"/>
      <c r="B642" s="33"/>
      <c r="C642" s="3"/>
      <c r="D642" s="16"/>
    </row>
    <row r="643" spans="1:4" ht="12.75">
      <c r="A643" s="33"/>
      <c r="B643" s="33"/>
      <c r="C643" s="3"/>
      <c r="D643" s="16"/>
    </row>
    <row r="644" spans="1:4" ht="12.75">
      <c r="A644" s="33"/>
      <c r="B644" s="33"/>
      <c r="C644" s="3"/>
      <c r="D644" s="16"/>
    </row>
    <row r="645" spans="1:4" ht="12.75">
      <c r="A645" s="33"/>
      <c r="B645" s="33"/>
      <c r="C645" s="3"/>
      <c r="D645" s="16"/>
    </row>
    <row r="646" spans="1:4" ht="12.75">
      <c r="A646" s="33"/>
      <c r="B646" s="33"/>
      <c r="C646" s="3"/>
      <c r="D646" s="16"/>
    </row>
    <row r="647" spans="1:4" ht="12.75">
      <c r="A647" s="33"/>
      <c r="B647" s="33"/>
      <c r="C647" s="3"/>
      <c r="D647" s="16"/>
    </row>
    <row r="648" spans="4:5" ht="12.75">
      <c r="D648" s="7" t="s">
        <v>39</v>
      </c>
      <c r="E648" s="102" t="s">
        <v>288</v>
      </c>
    </row>
    <row r="649" spans="4:5" ht="12.75">
      <c r="D649" s="7"/>
      <c r="E649" s="102" t="s">
        <v>582</v>
      </c>
    </row>
    <row r="650" spans="4:6" ht="12.75">
      <c r="D650" s="6" t="s">
        <v>140</v>
      </c>
      <c r="E650" s="102" t="s">
        <v>194</v>
      </c>
      <c r="F650" s="90"/>
    </row>
    <row r="651" spans="4:6" ht="12.75">
      <c r="D651" s="6"/>
      <c r="E651" s="102" t="s">
        <v>583</v>
      </c>
      <c r="F651" s="116"/>
    </row>
    <row r="652" spans="1:6" ht="12.75">
      <c r="A652" s="30" t="s">
        <v>40</v>
      </c>
      <c r="B652" s="31" t="s">
        <v>41</v>
      </c>
      <c r="C652" s="1"/>
      <c r="D652" s="1" t="s">
        <v>42</v>
      </c>
      <c r="E652" s="103" t="s">
        <v>528</v>
      </c>
      <c r="F652" s="116"/>
    </row>
    <row r="653" spans="1:6" ht="12.75">
      <c r="A653" s="32" t="s">
        <v>75</v>
      </c>
      <c r="B653" s="32"/>
      <c r="C653" s="14"/>
      <c r="D653" s="26" t="s">
        <v>167</v>
      </c>
      <c r="E653" s="113">
        <f>E654</f>
        <v>1027</v>
      </c>
      <c r="F653" s="116"/>
    </row>
    <row r="654" spans="1:6" ht="12.75">
      <c r="A654" s="33"/>
      <c r="B654" s="33" t="s">
        <v>161</v>
      </c>
      <c r="C654" s="3"/>
      <c r="D654" s="16" t="s">
        <v>162</v>
      </c>
      <c r="E654" s="102">
        <f>E655</f>
        <v>1027</v>
      </c>
      <c r="F654" s="90"/>
    </row>
    <row r="655" spans="1:6" ht="12.75">
      <c r="A655" s="33"/>
      <c r="B655" s="33"/>
      <c r="C655" s="3">
        <v>2850</v>
      </c>
      <c r="D655" s="16" t="s">
        <v>163</v>
      </c>
      <c r="E655" s="102">
        <v>1027</v>
      </c>
      <c r="F655" s="79">
        <f>+E653+E657+E661+E667+E676</f>
        <v>1889827</v>
      </c>
    </row>
    <row r="656" spans="1:4" ht="12.75">
      <c r="A656" s="33"/>
      <c r="B656" s="33"/>
      <c r="C656" s="3"/>
      <c r="D656" s="16" t="s">
        <v>164</v>
      </c>
    </row>
    <row r="657" spans="1:6" ht="12.75">
      <c r="A657" s="25" t="s">
        <v>79</v>
      </c>
      <c r="B657" s="32"/>
      <c r="C657" s="14"/>
      <c r="D657" s="41" t="s">
        <v>197</v>
      </c>
      <c r="E657" s="113">
        <f>E658</f>
        <v>12800</v>
      </c>
      <c r="F657"/>
    </row>
    <row r="658" spans="1:6" ht="12.75">
      <c r="A658" s="32"/>
      <c r="B658" s="33" t="s">
        <v>85</v>
      </c>
      <c r="C658" s="3"/>
      <c r="D658" s="15" t="s">
        <v>86</v>
      </c>
      <c r="E658" s="114">
        <f>SUM(E659:E660)</f>
        <v>12800</v>
      </c>
      <c r="F658"/>
    </row>
    <row r="659" spans="1:6" ht="12.75">
      <c r="A659" s="32"/>
      <c r="B659" s="33"/>
      <c r="C659" s="6">
        <v>4300</v>
      </c>
      <c r="D659" t="s">
        <v>61</v>
      </c>
      <c r="E659" s="114">
        <v>8400</v>
      </c>
      <c r="F659"/>
    </row>
    <row r="660" spans="1:6" ht="12.75">
      <c r="A660" s="32"/>
      <c r="B660" s="32"/>
      <c r="C660" s="3">
        <v>4610</v>
      </c>
      <c r="D660" s="16" t="s">
        <v>304</v>
      </c>
      <c r="E660" s="114">
        <v>4400</v>
      </c>
      <c r="F660"/>
    </row>
    <row r="661" spans="1:6" ht="12.75">
      <c r="A661" s="39" t="s">
        <v>141</v>
      </c>
      <c r="B661" s="39"/>
      <c r="C661" s="7"/>
      <c r="D661" s="5" t="s">
        <v>142</v>
      </c>
      <c r="E661" s="105">
        <f>SUM(E662)</f>
        <v>640000</v>
      </c>
      <c r="F661"/>
    </row>
    <row r="662" spans="1:6" ht="12.75">
      <c r="A662" s="34"/>
      <c r="B662" s="34" t="s">
        <v>144</v>
      </c>
      <c r="D662" t="s">
        <v>145</v>
      </c>
      <c r="E662" s="102">
        <f>SUM(E664:E664)</f>
        <v>640000</v>
      </c>
      <c r="F662"/>
    </row>
    <row r="663" spans="1:6" ht="12.75">
      <c r="A663" s="34"/>
      <c r="B663" s="34"/>
      <c r="D663" t="s">
        <v>146</v>
      </c>
      <c r="F663"/>
    </row>
    <row r="664" spans="1:5" ht="12.75">
      <c r="A664" s="34"/>
      <c r="B664" s="34"/>
      <c r="C664" s="6">
        <v>8110</v>
      </c>
      <c r="D664" t="s">
        <v>323</v>
      </c>
      <c r="E664" s="102">
        <v>640000</v>
      </c>
    </row>
    <row r="665" spans="1:4" ht="12.75">
      <c r="A665" s="34"/>
      <c r="B665" s="34"/>
      <c r="D665" t="s">
        <v>324</v>
      </c>
    </row>
    <row r="666" spans="1:4" ht="12.75">
      <c r="A666" s="34"/>
      <c r="B666" s="34"/>
      <c r="D666" t="s">
        <v>325</v>
      </c>
    </row>
    <row r="667" spans="1:5" ht="12.75">
      <c r="A667" s="39" t="s">
        <v>147</v>
      </c>
      <c r="B667" s="39"/>
      <c r="C667" s="7"/>
      <c r="D667" s="5" t="s">
        <v>148</v>
      </c>
      <c r="E667" s="105">
        <f>SUM(+E668+E671)</f>
        <v>1210000</v>
      </c>
    </row>
    <row r="668" spans="1:5" ht="12.75">
      <c r="A668" s="34"/>
      <c r="B668" s="34" t="s">
        <v>143</v>
      </c>
      <c r="D668" t="s">
        <v>152</v>
      </c>
      <c r="E668" s="102">
        <f>SUM(E669:E670)</f>
        <v>110000</v>
      </c>
    </row>
    <row r="669" spans="1:5" ht="12.75">
      <c r="A669" s="34"/>
      <c r="B669" s="34"/>
      <c r="C669" s="6">
        <v>4300</v>
      </c>
      <c r="D669" t="s">
        <v>61</v>
      </c>
      <c r="E669" s="102">
        <v>20000</v>
      </c>
    </row>
    <row r="670" spans="1:5" ht="12.75">
      <c r="A670" s="34"/>
      <c r="B670" s="34"/>
      <c r="C670" s="6">
        <v>4530</v>
      </c>
      <c r="D670" t="s">
        <v>283</v>
      </c>
      <c r="E670" s="102">
        <v>90000</v>
      </c>
    </row>
    <row r="671" spans="1:5" ht="12.75">
      <c r="A671" s="34"/>
      <c r="B671" s="34" t="s">
        <v>149</v>
      </c>
      <c r="D671" t="s">
        <v>150</v>
      </c>
      <c r="E671" s="102">
        <f>SUM(E672:E673)</f>
        <v>1100000</v>
      </c>
    </row>
    <row r="672" spans="1:5" ht="12.75">
      <c r="A672" s="34"/>
      <c r="B672" s="34"/>
      <c r="C672" s="6">
        <v>4810</v>
      </c>
      <c r="D672" t="s">
        <v>151</v>
      </c>
      <c r="E672" s="102">
        <v>900000</v>
      </c>
    </row>
    <row r="673" spans="1:5" ht="12.75">
      <c r="A673" s="34"/>
      <c r="B673" s="34"/>
      <c r="C673" s="6">
        <v>6800</v>
      </c>
      <c r="D673" t="s">
        <v>373</v>
      </c>
      <c r="E673" s="102">
        <v>200000</v>
      </c>
    </row>
    <row r="674" spans="1:2" ht="12.75">
      <c r="A674" s="34"/>
      <c r="B674" s="34"/>
    </row>
    <row r="675" spans="1:2" ht="12.75">
      <c r="A675" s="34"/>
      <c r="B675" s="34"/>
    </row>
    <row r="676" spans="1:6" ht="12.75">
      <c r="A676" s="73" t="s">
        <v>228</v>
      </c>
      <c r="B676" s="73"/>
      <c r="C676" s="60"/>
      <c r="D676" s="59" t="s">
        <v>224</v>
      </c>
      <c r="E676" s="107">
        <f>+E693+E677+E686</f>
        <v>26000</v>
      </c>
      <c r="F676" s="97"/>
    </row>
    <row r="677" spans="1:6" s="76" customFormat="1" ht="12.75">
      <c r="A677" s="134"/>
      <c r="B677" s="77">
        <v>85213</v>
      </c>
      <c r="C677" s="77"/>
      <c r="D677" s="76" t="s">
        <v>156</v>
      </c>
      <c r="E677" s="115">
        <f>E682</f>
        <v>2500</v>
      </c>
      <c r="F677" s="119"/>
    </row>
    <row r="678" spans="1:6" s="76" customFormat="1" ht="12.75">
      <c r="A678" s="134"/>
      <c r="B678" s="77"/>
      <c r="C678" s="77"/>
      <c r="D678" s="76" t="s">
        <v>338</v>
      </c>
      <c r="E678" s="115"/>
      <c r="F678" s="119"/>
    </row>
    <row r="679" spans="1:6" s="76" customFormat="1" ht="12.75">
      <c r="A679" s="134"/>
      <c r="B679" s="77"/>
      <c r="C679" s="77"/>
      <c r="D679" s="76" t="s">
        <v>339</v>
      </c>
      <c r="E679" s="115"/>
      <c r="F679" s="119"/>
    </row>
    <row r="680" spans="1:6" s="76" customFormat="1" ht="12.75">
      <c r="A680" s="134"/>
      <c r="B680" s="77"/>
      <c r="C680" s="77"/>
      <c r="D680" s="76" t="s">
        <v>341</v>
      </c>
      <c r="E680" s="115"/>
      <c r="F680" s="119"/>
    </row>
    <row r="681" spans="1:6" s="76" customFormat="1" ht="12.75">
      <c r="A681" s="134"/>
      <c r="B681" s="77"/>
      <c r="C681" s="77"/>
      <c r="D681" s="76" t="s">
        <v>340</v>
      </c>
      <c r="E681" s="115"/>
      <c r="F681" s="119"/>
    </row>
    <row r="682" spans="1:6" ht="12.75">
      <c r="A682" s="73"/>
      <c r="B682" s="60"/>
      <c r="C682" s="3">
        <v>2910</v>
      </c>
      <c r="D682" s="16" t="s">
        <v>351</v>
      </c>
      <c r="E682" s="115">
        <v>2500</v>
      </c>
      <c r="F682" s="97"/>
    </row>
    <row r="683" spans="1:6" ht="12.75">
      <c r="A683" s="73"/>
      <c r="B683" s="60"/>
      <c r="C683" s="3"/>
      <c r="D683" s="16" t="s">
        <v>352</v>
      </c>
      <c r="E683" s="107"/>
      <c r="F683" s="97"/>
    </row>
    <row r="684" spans="1:6" ht="12.75">
      <c r="A684" s="73"/>
      <c r="B684" s="60"/>
      <c r="C684" s="3"/>
      <c r="D684" s="16" t="s">
        <v>353</v>
      </c>
      <c r="E684" s="107"/>
      <c r="F684" s="97"/>
    </row>
    <row r="685" spans="1:6" ht="12.75">
      <c r="A685" s="73"/>
      <c r="B685" s="60"/>
      <c r="C685" s="3"/>
      <c r="D685" s="16" t="s">
        <v>511</v>
      </c>
      <c r="E685" s="107"/>
      <c r="F685" s="97"/>
    </row>
    <row r="686" spans="1:6" ht="12.75">
      <c r="A686" s="73"/>
      <c r="B686" s="6">
        <v>85214</v>
      </c>
      <c r="D686" t="s">
        <v>316</v>
      </c>
      <c r="E686" s="115">
        <f>E688</f>
        <v>4500</v>
      </c>
      <c r="F686" s="97"/>
    </row>
    <row r="687" spans="1:6" ht="12.75">
      <c r="A687" s="73"/>
      <c r="B687" s="6"/>
      <c r="D687" t="s">
        <v>267</v>
      </c>
      <c r="E687" s="115"/>
      <c r="F687" s="97"/>
    </row>
    <row r="688" spans="1:6" ht="12.75">
      <c r="A688" s="73"/>
      <c r="B688" s="60"/>
      <c r="C688" s="3">
        <v>2910</v>
      </c>
      <c r="D688" s="16" t="s">
        <v>351</v>
      </c>
      <c r="E688" s="115">
        <v>4500</v>
      </c>
      <c r="F688" s="97"/>
    </row>
    <row r="689" spans="1:6" ht="12.75">
      <c r="A689" s="73"/>
      <c r="B689" s="60"/>
      <c r="C689" s="3"/>
      <c r="D689" s="16" t="s">
        <v>352</v>
      </c>
      <c r="E689" s="107"/>
      <c r="F689" s="97"/>
    </row>
    <row r="690" spans="1:6" ht="12.75">
      <c r="A690" s="73"/>
      <c r="B690" s="60"/>
      <c r="C690" s="3"/>
      <c r="D690" s="16" t="s">
        <v>353</v>
      </c>
      <c r="E690" s="107"/>
      <c r="F690" s="97"/>
    </row>
    <row r="691" spans="1:6" ht="12.75">
      <c r="A691" s="73"/>
      <c r="B691" s="60"/>
      <c r="C691" s="3"/>
      <c r="D691" s="16" t="s">
        <v>354</v>
      </c>
      <c r="E691" s="107"/>
      <c r="F691" s="97"/>
    </row>
    <row r="692" spans="1:6" ht="12.75">
      <c r="A692" s="73"/>
      <c r="B692" s="60"/>
      <c r="C692" s="3"/>
      <c r="D692" s="16" t="s">
        <v>349</v>
      </c>
      <c r="E692" s="107"/>
      <c r="F692" s="97"/>
    </row>
    <row r="693" spans="1:5" ht="12.75">
      <c r="A693" s="34"/>
      <c r="B693" s="34" t="s">
        <v>385</v>
      </c>
      <c r="D693" s="70" t="s">
        <v>321</v>
      </c>
      <c r="E693" s="102">
        <f>E694</f>
        <v>19000</v>
      </c>
    </row>
    <row r="694" spans="1:5" ht="12.75">
      <c r="A694" s="34"/>
      <c r="B694" s="34"/>
      <c r="C694" s="3">
        <v>2910</v>
      </c>
      <c r="D694" s="16" t="s">
        <v>351</v>
      </c>
      <c r="E694" s="102">
        <v>19000</v>
      </c>
    </row>
    <row r="695" spans="1:4" ht="12.75">
      <c r="A695" s="34"/>
      <c r="B695" s="34"/>
      <c r="C695" s="3"/>
      <c r="D695" s="16" t="s">
        <v>352</v>
      </c>
    </row>
    <row r="696" spans="1:4" ht="12.75">
      <c r="A696" s="34"/>
      <c r="B696" s="34"/>
      <c r="C696" s="3"/>
      <c r="D696" s="16" t="s">
        <v>353</v>
      </c>
    </row>
    <row r="697" spans="1:4" ht="12.75">
      <c r="A697" s="34"/>
      <c r="B697" s="34"/>
      <c r="C697" s="3"/>
      <c r="D697" s="16" t="s">
        <v>354</v>
      </c>
    </row>
    <row r="698" spans="1:4" ht="12.75">
      <c r="A698" s="34"/>
      <c r="B698" s="34"/>
      <c r="C698" s="3"/>
      <c r="D698" s="16" t="s">
        <v>349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2020-11-23T12:43:28Z</cp:lastPrinted>
  <dcterms:created xsi:type="dcterms:W3CDTF">2014-09-04T08:28:49Z</dcterms:created>
  <dcterms:modified xsi:type="dcterms:W3CDTF">2021-01-07T11:57:26Z</dcterms:modified>
  <cp:category/>
  <cp:version/>
  <cp:contentType/>
  <cp:contentStatus/>
</cp:coreProperties>
</file>