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1280" windowHeight="6285" tabRatio="801" activeTab="2"/>
  </bookViews>
  <sheets>
    <sheet name="Plan 2021" sheetId="1" r:id="rId1"/>
    <sheet name="Plan 2021r." sheetId="2" r:id="rId2"/>
    <sheet name="Plan 2021r" sheetId="3" r:id="rId3"/>
    <sheet name="Arkusz9" sheetId="4" r:id="rId4"/>
    <sheet name="Arkusz10" sheetId="5" r:id="rId5"/>
    <sheet name="Arkusz11" sheetId="6" r:id="rId6"/>
    <sheet name="Arkusz12" sheetId="7" r:id="rId7"/>
    <sheet name="Arkusz13" sheetId="8" r:id="rId8"/>
    <sheet name="Arkusz14" sheetId="9" r:id="rId9"/>
    <sheet name="Arkusz15" sheetId="10" r:id="rId10"/>
    <sheet name="Arkusz16" sheetId="11" r:id="rId11"/>
  </sheets>
  <definedNames/>
  <calcPr fullCalcOnLoad="1"/>
</workbook>
</file>

<file path=xl/sharedStrings.xml><?xml version="1.0" encoding="utf-8"?>
<sst xmlns="http://schemas.openxmlformats.org/spreadsheetml/2006/main" count="1089" uniqueCount="467">
  <si>
    <t>Dz</t>
  </si>
  <si>
    <t>Pozostała działalność</t>
  </si>
  <si>
    <t>Szkoły podstawowe</t>
  </si>
  <si>
    <t>Rozdział</t>
  </si>
  <si>
    <t>Par.</t>
  </si>
  <si>
    <t>Nazwa paragrafu</t>
  </si>
  <si>
    <t>Kwota planu</t>
  </si>
  <si>
    <t>Oświata i wychowanie</t>
  </si>
  <si>
    <t>Miejski Ośrodek Pomocy Społecznej</t>
  </si>
  <si>
    <t>Przedszkole Nr 6</t>
  </si>
  <si>
    <t>Załącznik Nr 7</t>
  </si>
  <si>
    <t>Załącznik Nr 9</t>
  </si>
  <si>
    <t>Załącznik Nr 12</t>
  </si>
  <si>
    <t>Ochrona zdrowia</t>
  </si>
  <si>
    <t>Przeciwdziałanie alkoholizmowi</t>
  </si>
  <si>
    <t>Przedszkole Nr 8</t>
  </si>
  <si>
    <t>Muzea</t>
  </si>
  <si>
    <t>Urząd Miejski w Turku</t>
  </si>
  <si>
    <t>Dz.</t>
  </si>
  <si>
    <t>Rozdz.</t>
  </si>
  <si>
    <t>Nazwa działu</t>
  </si>
  <si>
    <t>Gospodarka mieszkaniowa</t>
  </si>
  <si>
    <t>Gospodarka gruntami i nieruchomościami</t>
  </si>
  <si>
    <t>Nazwa działu i rozdziału</t>
  </si>
  <si>
    <t>Dodatki mieszkaniowe</t>
  </si>
  <si>
    <t>Kultura fizyczna i sport</t>
  </si>
  <si>
    <t>Drogi publiczne gminne</t>
  </si>
  <si>
    <t>Wydział Organizacyjny i Spraw Obywatelskich</t>
  </si>
  <si>
    <t>Nagrody i wydatki nie zaliczone do wynagrodzeń</t>
  </si>
  <si>
    <t>Wynagrodzenia osobowe pracowników</t>
  </si>
  <si>
    <t>Dodatkowe wynagrodzenia roczne</t>
  </si>
  <si>
    <t>Składki na ubezpieczenia społeczne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</si>
  <si>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</si>
  <si>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</si>
  <si>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</si>
  <si>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</si>
  <si>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</si>
  <si>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składki i opłaty</t>
  </si>
  <si>
    <t>Odpisy na zakładowy fundusz świadczeń socjalnych</t>
  </si>
  <si>
    <t>Edukacyjna opieka wychowawcza</t>
  </si>
  <si>
    <t>Zakup środków żywności</t>
  </si>
  <si>
    <t>Różne wydatki na rzecz osób fizycznych</t>
  </si>
  <si>
    <t>Świadczenia społeczne</t>
  </si>
  <si>
    <t>Ośrodki pomocy społecznej</t>
  </si>
  <si>
    <t>Kultura i ochrona dziedzictwa narodowego</t>
  </si>
  <si>
    <t>Podatek od nieruchomości</t>
  </si>
  <si>
    <t>010</t>
  </si>
  <si>
    <t>700</t>
  </si>
  <si>
    <t>70005</t>
  </si>
  <si>
    <t>600</t>
  </si>
  <si>
    <t>750</t>
  </si>
  <si>
    <t>900</t>
  </si>
  <si>
    <t>921</t>
  </si>
  <si>
    <t>926</t>
  </si>
  <si>
    <t>Transport i łączność</t>
  </si>
  <si>
    <t>75022</t>
  </si>
  <si>
    <t>75023</t>
  </si>
  <si>
    <t>Urzędy gmin/miast i miast na prawach powiatu</t>
  </si>
  <si>
    <t>Podróże służbowe zagraniczne</t>
  </si>
  <si>
    <t>Odpisy na zakładowy fundusz świadczeń socjaln.</t>
  </si>
  <si>
    <t>Wydatki na zakupy inwestycujne jednostek budż.</t>
  </si>
  <si>
    <t>75095</t>
  </si>
  <si>
    <t>Administracja publiczna / zadania własne/</t>
  </si>
  <si>
    <t>75011</t>
  </si>
  <si>
    <t xml:space="preserve"> </t>
  </si>
  <si>
    <t>60016</t>
  </si>
  <si>
    <t>Transport i łączność / zadania własne/</t>
  </si>
  <si>
    <t>751</t>
  </si>
  <si>
    <t>75101</t>
  </si>
  <si>
    <t>Urzedy naczelnych organów władzy państwowej</t>
  </si>
  <si>
    <t>kontroli i ochrony prawa</t>
  </si>
  <si>
    <t>Gospodarka komunalna i ochrona środowiska</t>
  </si>
  <si>
    <t>90003</t>
  </si>
  <si>
    <t>Oczyszczanie miast i wsi</t>
  </si>
  <si>
    <t>90004</t>
  </si>
  <si>
    <t>Utrzymanie zieleni w miastach i gminach</t>
  </si>
  <si>
    <t>90013</t>
  </si>
  <si>
    <t>Schroniska dla zwierzat</t>
  </si>
  <si>
    <t>Zakup usłu pozostałych</t>
  </si>
  <si>
    <t>90015</t>
  </si>
  <si>
    <t>Oświetlenie ulic,placów i dróg</t>
  </si>
  <si>
    <t>Wpływy z usług</t>
  </si>
  <si>
    <t xml:space="preserve"> § </t>
  </si>
  <si>
    <t xml:space="preserve">  Wyszczególnienie    </t>
  </si>
  <si>
    <t>3</t>
  </si>
  <si>
    <t xml:space="preserve">GOSPODARKA MIESZKANIOWA  </t>
  </si>
  <si>
    <t>Dochody z najmu i dzierżawy składników majątkowych</t>
  </si>
  <si>
    <t>ADMINISTRACJA PUBLICZNA</t>
  </si>
  <si>
    <t>Wpływy z podatku dochodowego od osób fizycznych</t>
  </si>
  <si>
    <t>fizycznych,opłacanych w formie karty podatkowej</t>
  </si>
  <si>
    <t>Wpływy z podatku rolnego,podatku leśnego, podatku</t>
  </si>
  <si>
    <t>Wpływy z opłaty skarbowej</t>
  </si>
  <si>
    <t>Udziały gmin w podatkach stanowiacych  dochód budżetu</t>
  </si>
  <si>
    <t>państwa</t>
  </si>
  <si>
    <t>RÓŻNE ROZLICZENIA</t>
  </si>
  <si>
    <t>Część oświatowa subwencji ogółnej dla jednostek</t>
  </si>
  <si>
    <t>samorządu terytorialnego</t>
  </si>
  <si>
    <t>Subwencje ogólne z budżetu państwa</t>
  </si>
  <si>
    <t>Różne rozliczenia finansowe</t>
  </si>
  <si>
    <t>Urzędy wojewódzkie</t>
  </si>
  <si>
    <t>Dotacje celowe otrzymane z budżetu państwa na realizację</t>
  </si>
  <si>
    <t>zadań bieżących z zakresu administracji rzadowej oraz</t>
  </si>
  <si>
    <t>innych zadań zleconych gminie /zwiazkom gmin/ ustawami</t>
  </si>
  <si>
    <t>Urzedy naczelnych organów władzy państwowej, kontroli</t>
  </si>
  <si>
    <t>i ochrony prawa</t>
  </si>
  <si>
    <t>D O C H O D Y  /Urząd Miejski/</t>
  </si>
  <si>
    <t>Pozostałe wydatki</t>
  </si>
  <si>
    <t>757</t>
  </si>
  <si>
    <t>Obsługa długu publicznego</t>
  </si>
  <si>
    <t>75814</t>
  </si>
  <si>
    <t>75702</t>
  </si>
  <si>
    <t xml:space="preserve">Obsługa papierów wartościowych, kredytów i </t>
  </si>
  <si>
    <t>pożyczek jednostek samorządu terytorialnego</t>
  </si>
  <si>
    <t>758</t>
  </si>
  <si>
    <t>Różne rozliczenia</t>
  </si>
  <si>
    <t>75818</t>
  </si>
  <si>
    <t>Rezerwy ogólne i celowe</t>
  </si>
  <si>
    <t xml:space="preserve">Rezerwy  </t>
  </si>
  <si>
    <t>Rózne rozliczenia finansowe</t>
  </si>
  <si>
    <t>Składki na ubezpieczenia zdrowotne</t>
  </si>
  <si>
    <t xml:space="preserve">Składki na ubezpieczenie zdrowotne opłacane za </t>
  </si>
  <si>
    <t>Wpływy z różnych dochodów</t>
  </si>
  <si>
    <t xml:space="preserve">Składki na ubezpieczenie zdrowotne opłacane za osoby </t>
  </si>
  <si>
    <t xml:space="preserve">Pozostała działalność </t>
  </si>
  <si>
    <t>01030</t>
  </si>
  <si>
    <t>Izby rolnicze</t>
  </si>
  <si>
    <t xml:space="preserve">Wpłaty gmin na rzecz izb rolniczych w wysokości </t>
  </si>
  <si>
    <t>2% uzyskanych wpływów z podatku rolnego</t>
  </si>
  <si>
    <t xml:space="preserve">Zakup usług pozostałych </t>
  </si>
  <si>
    <t>ROLNICTWO I ŁOWIECTWO</t>
  </si>
  <si>
    <t>60017</t>
  </si>
  <si>
    <t xml:space="preserve">Drogi wewnętrzne </t>
  </si>
  <si>
    <t>710</t>
  </si>
  <si>
    <t>Działalność usługowa</t>
  </si>
  <si>
    <t>60095</t>
  </si>
  <si>
    <t>Skarbu Państwa, jednostek  samorzadu terytorialnego lub</t>
  </si>
  <si>
    <t xml:space="preserve">innych jednostek zaliczonych do sektora finansów </t>
  </si>
  <si>
    <t>publicznych oraz innych umów o podobnym charakterze</t>
  </si>
  <si>
    <t>URZĘDY NACZELNYCH ORGANÓW WŁADZY PAŃSTW.</t>
  </si>
  <si>
    <t>KONTROLI I OCHRONY PRAWA ORAZ SĄDOWNICTWA</t>
  </si>
  <si>
    <t>Urzędy naczelnych organów władzy państw.,</t>
  </si>
  <si>
    <t>kontroli i ochrony prawa oraz sądownictwa</t>
  </si>
  <si>
    <t>801</t>
  </si>
  <si>
    <t>Urzędy gmin/miast i miast na prawach powiatu/</t>
  </si>
  <si>
    <t>Wpływy z innych opłat stanowiących dochody jednostek</t>
  </si>
  <si>
    <t>samorządu terytprialnego na podstawie ustaw</t>
  </si>
  <si>
    <t>Dokształcanie i doskonalenie nauczycieli</t>
  </si>
  <si>
    <t>Wpływy z opłat za zezwolenia na sprzedaż alkoholu</t>
  </si>
  <si>
    <t xml:space="preserve">Ośrodki wsparcia </t>
  </si>
  <si>
    <t>Ośrodki wsparcia</t>
  </si>
  <si>
    <t>Usługi opiekuńcze i specjalistyczne usługi opiekuńcz.</t>
  </si>
  <si>
    <t xml:space="preserve">Przedszkola </t>
  </si>
  <si>
    <t>Burmistrza Miasta Turku</t>
  </si>
  <si>
    <t xml:space="preserve">Administracja publiczna </t>
  </si>
  <si>
    <t>71095</t>
  </si>
  <si>
    <t>DOCHODY OD OSÓB PRAWNYCH,OD OSÓB FIZYCZNYCH</t>
  </si>
  <si>
    <t xml:space="preserve">I OD INNYCH JEDNOSTEK NIE POSIADAJĄCYCH </t>
  </si>
  <si>
    <t>OSOBOWOŚCI PRAWNEJ ORAZ WYDATKI ZWIĄZANE</t>
  </si>
  <si>
    <t>Z ICH POBOREM</t>
  </si>
  <si>
    <t>0830</t>
  </si>
  <si>
    <t>0470</t>
  </si>
  <si>
    <t>0750</t>
  </si>
  <si>
    <t>0770</t>
  </si>
  <si>
    <t>0920</t>
  </si>
  <si>
    <t>0970</t>
  </si>
  <si>
    <t>0350</t>
  </si>
  <si>
    <t>0310</t>
  </si>
  <si>
    <t>0320</t>
  </si>
  <si>
    <t>0340</t>
  </si>
  <si>
    <t>0500</t>
  </si>
  <si>
    <t>0910</t>
  </si>
  <si>
    <t>0330</t>
  </si>
  <si>
    <t>0360</t>
  </si>
  <si>
    <t>0410</t>
  </si>
  <si>
    <t>0480</t>
  </si>
  <si>
    <t>0010</t>
  </si>
  <si>
    <t>0020</t>
  </si>
  <si>
    <t>2920</t>
  </si>
  <si>
    <t>2010</t>
  </si>
  <si>
    <t>Pomoc społeczna</t>
  </si>
  <si>
    <t>POMOC  SPOŁECZNA</t>
  </si>
  <si>
    <t>852</t>
  </si>
  <si>
    <t>85215</t>
  </si>
  <si>
    <t>71004</t>
  </si>
  <si>
    <t>Plany zagospodarowania przestrzennego</t>
  </si>
  <si>
    <t>Domy pomocy społecznej</t>
  </si>
  <si>
    <t>2030</t>
  </si>
  <si>
    <t>własnych zadań bieżących gmin/związków gmin/</t>
  </si>
  <si>
    <t>Różne opłaty i składki</t>
  </si>
  <si>
    <t>Wydział Świadczeń Rodzinnych</t>
  </si>
  <si>
    <t>2360</t>
  </si>
  <si>
    <t xml:space="preserve">Dochody jednostek samorzadu terytorialnego związane z </t>
  </si>
  <si>
    <t>innych zadań zleconych ustawami</t>
  </si>
  <si>
    <t>osoby pobierające niektóre świadczenia z pomocy społ.</t>
  </si>
  <si>
    <t xml:space="preserve">od czynności cywilnoprawnych, podatków i opłat lokalnych  </t>
  </si>
  <si>
    <t>od osób prawnych i innych jednostek organizacyjnych</t>
  </si>
  <si>
    <t>Wpływy z podatku rolnego,podatku leśnego, podatku od</t>
  </si>
  <si>
    <t>spadków i darowizn, podatku od czynności cywilnoprawnych</t>
  </si>
  <si>
    <t>oraz podatków i opłat lokalnych od osób fizycznych</t>
  </si>
  <si>
    <t>0490</t>
  </si>
  <si>
    <t>Zakup usług przez jednostki samorzadu terytorialego</t>
  </si>
  <si>
    <t>od innych jednostek samorzadu terytorialnego</t>
  </si>
  <si>
    <t>Stypendia dla uczniów</t>
  </si>
  <si>
    <t>Wynagrodzenia bezosobowe</t>
  </si>
  <si>
    <t>Administracja publiczna / zadania zlecone/</t>
  </si>
  <si>
    <t>0760</t>
  </si>
  <si>
    <t>Opłaty na rzecz budżetu państwa</t>
  </si>
  <si>
    <t>85415</t>
  </si>
  <si>
    <t>ubezpieczenia emerytalne i rentowe</t>
  </si>
  <si>
    <t>terytorialnego</t>
  </si>
  <si>
    <t xml:space="preserve"> Dochody gminy</t>
  </si>
  <si>
    <t xml:space="preserve"> w tym:</t>
  </si>
  <si>
    <t>Wydatki inwestycyjne jednostek budżetowych</t>
  </si>
  <si>
    <t>Zakup usług zdrowotnych</t>
  </si>
  <si>
    <t xml:space="preserve">Szkolenie pracowników niebędących członkami służby </t>
  </si>
  <si>
    <t xml:space="preserve">cywilnej </t>
  </si>
  <si>
    <t xml:space="preserve">Szkolenia pracowników niebedących członkami korpusu </t>
  </si>
  <si>
    <t>służby ciwilnej</t>
  </si>
  <si>
    <t>Rady gmin /miast i miast na prawach powiatu/</t>
  </si>
  <si>
    <t>Podatek od towarów i usług /VAT/</t>
  </si>
  <si>
    <t>Szkolenia pracowników niebędących członkami</t>
  </si>
  <si>
    <t>korpusu służby cywilnej</t>
  </si>
  <si>
    <t>cywilnej</t>
  </si>
  <si>
    <t>Załącznik Nr 18</t>
  </si>
  <si>
    <t>Gospodarka i komunalna i ochrona srodowiska</t>
  </si>
  <si>
    <t>i pomieszczenia garażowe</t>
  </si>
  <si>
    <t>finansów publicznych</t>
  </si>
  <si>
    <t>0690</t>
  </si>
  <si>
    <t>Wpływy z różnych opłat</t>
  </si>
  <si>
    <t>Wpływy z innych lokalnych opłat pobieranych przez jednostki</t>
  </si>
  <si>
    <t>samorzadu terytorialnego na podstawie odrębnych ustaw</t>
  </si>
  <si>
    <t>Zakup usług obejmujących wykonanie ekspertyz, analiz</t>
  </si>
  <si>
    <t>i opinii</t>
  </si>
  <si>
    <t xml:space="preserve">Zakup usług remontowych </t>
  </si>
  <si>
    <t>fizycznych</t>
  </si>
  <si>
    <t xml:space="preserve">Opłaty za administrowanie i czynsze za budynki, lokale </t>
  </si>
  <si>
    <t>Koszty postępowania sadowego i prokuratorskiego</t>
  </si>
  <si>
    <t>90095</t>
  </si>
  <si>
    <t xml:space="preserve">Świadczenia rodzinne, świadczenia z funduszu </t>
  </si>
  <si>
    <t>alimentacyjnego oraz składki na ubezpieczenia</t>
  </si>
  <si>
    <t xml:space="preserve">Świadczenia rodzinne, świadczenia z funduszu  </t>
  </si>
  <si>
    <t xml:space="preserve">alimentacyjnego oraz składki na ubezpieczenia emerytalne </t>
  </si>
  <si>
    <t>i rentowe z ubezpieczenia społecznego</t>
  </si>
  <si>
    <t>Wpłaty na Państwowy Fundusz Rehabilitacji Osób Niepełnospraw.</t>
  </si>
  <si>
    <t>Obiekty sportowe</t>
  </si>
  <si>
    <t xml:space="preserve">Zasiłki i pomoc naturze oraz składki na </t>
  </si>
  <si>
    <t>92601</t>
  </si>
  <si>
    <t>Pomoc społeczna/zadania własne/</t>
  </si>
  <si>
    <t>Zasiłki stałe</t>
  </si>
  <si>
    <t>Część rónoważąca subwencji ogólnej dla gmin</t>
  </si>
  <si>
    <t>Odsetki od samorzadowych papierów wartościowych</t>
  </si>
  <si>
    <t xml:space="preserve">lub zaciagniętych przez jednostkę samorzadu </t>
  </si>
  <si>
    <t>terytorialnego kredytów i pozyczek</t>
  </si>
  <si>
    <t xml:space="preserve">Wydział Inwestycji </t>
  </si>
  <si>
    <t>0900</t>
  </si>
  <si>
    <t xml:space="preserve">realizacją zadań z zakresu administracji rzadowej oraz </t>
  </si>
  <si>
    <t>2910</t>
  </si>
  <si>
    <t>GOSPODARKA KOMUNALNA I OCHRONA ŚRODOWISKA</t>
  </si>
  <si>
    <t xml:space="preserve">Pomoc społeczna </t>
  </si>
  <si>
    <t xml:space="preserve">Kary i odszkodowania wypłacwane na rzecz osób </t>
  </si>
  <si>
    <t>Zadania zlecone - dotacja</t>
  </si>
  <si>
    <t>Działania wobec dłużników alimentacyjnych</t>
  </si>
  <si>
    <t>Zwrot dotacji do Wojewody</t>
  </si>
  <si>
    <t>emerytalne i rentowe z ubezpieczenia społecznego</t>
  </si>
  <si>
    <t xml:space="preserve">osoby pobierające niektóre świadczenia z pomocy </t>
  </si>
  <si>
    <t>społecznej, niektóre świadczenia rodzinne oraz za</t>
  </si>
  <si>
    <t>integracji społecznej</t>
  </si>
  <si>
    <t xml:space="preserve">osoby uczestniczace w zajęciach w centrum  </t>
  </si>
  <si>
    <t xml:space="preserve">Ośrodki pomocy społecznej </t>
  </si>
  <si>
    <t xml:space="preserve">procedur, o których mowa w art. 184 ustawy, pobranych </t>
  </si>
  <si>
    <t>nienaleznie lub w nadmiernej wysokości</t>
  </si>
  <si>
    <t>Wywy ze zwrotów dotacji oraz płatności, w tym</t>
  </si>
  <si>
    <t xml:space="preserve">wykorzystanych niezgodnie z przeznaczeniem lub </t>
  </si>
  <si>
    <t>wykorzystanych z naruszeniem procedur, o których mowa</t>
  </si>
  <si>
    <t>w art.. 184 ustawy, pobranych nienależnie lub w nadmiernej</t>
  </si>
  <si>
    <t>wysokości</t>
  </si>
  <si>
    <t xml:space="preserve">Opłaty z tytułu zakupu usług telekomunikacyjnych </t>
  </si>
  <si>
    <t xml:space="preserve">Zwrot dotacji oraz płatności, w tym wykorzystanych </t>
  </si>
  <si>
    <t xml:space="preserve">niezgodnie z przeznzczeniem lub wykorzystanych </t>
  </si>
  <si>
    <t>z naruszeniem procedur, o których mowa w art.184</t>
  </si>
  <si>
    <t>ustawy, pobranych nienależnie lub w nadmiernej</t>
  </si>
  <si>
    <t xml:space="preserve">Odsetki od dotacji oraz płatnosci: wykorzystanych </t>
  </si>
  <si>
    <t>OŚWIATA I WYCHOWANIE</t>
  </si>
  <si>
    <t xml:space="preserve">Wpływy i wydatki związane z gromadzeniem środków z opłat </t>
  </si>
  <si>
    <t>i kar za korzystanie ze środowiska</t>
  </si>
  <si>
    <t>Usługi opiekuńcze i specjalistyczne usługi opiekuńcze</t>
  </si>
  <si>
    <t>Przedszkola</t>
  </si>
  <si>
    <t>90002</t>
  </si>
  <si>
    <t>Gospodarka odpadami</t>
  </si>
  <si>
    <t>ustawy, pobranych nienależnie lub w nadmiernej wysok.</t>
  </si>
  <si>
    <t>Dotacje celowe z budżetu jednostki samorzadu</t>
  </si>
  <si>
    <t>terytorialnego, udzielone w trybie art..221 ustawy, na</t>
  </si>
  <si>
    <t>finansowanie lub dofinansowanie zadań zleconych do</t>
  </si>
  <si>
    <t>relizacji organizacjom prowadzacym działalność pożytku</t>
  </si>
  <si>
    <t>publicznego</t>
  </si>
  <si>
    <t>Rezerwy na inwestycje i zakupy inwestycyjne</t>
  </si>
  <si>
    <t xml:space="preserve">Wpływy z tytułu odpłatnego nabycia prawa własności oraz </t>
  </si>
  <si>
    <t>prawa uzytkowania wieczystego nieruchomosci</t>
  </si>
  <si>
    <t>2310</t>
  </si>
  <si>
    <t>Dotacje celowe otrzymane z  gminy na zadania bieżące</t>
  </si>
  <si>
    <t>realizowane na podstawie porozumień /umów/ między</t>
  </si>
  <si>
    <t>jednostkami samorzadu terytorialnego</t>
  </si>
  <si>
    <t>Wpływy z tytułu przekształcenia prawa użytkowania wiczyst.</t>
  </si>
  <si>
    <t>przysługującego osobom fizycznym w prawo własności</t>
  </si>
  <si>
    <t>Wpłaty na Państwowy Fundusz Rehabilitacji Osób Niepełnospr.</t>
  </si>
  <si>
    <t>85216</t>
  </si>
  <si>
    <t>Rodziny zastepcze</t>
  </si>
  <si>
    <t>Wspieranie rodziny</t>
  </si>
  <si>
    <t>Opłaty na rzecz budżetów jednostek samorządu terytorialnego</t>
  </si>
  <si>
    <t>Wydatki na zakup i objęcie akcji, wniesienie wkładów do</t>
  </si>
  <si>
    <t>Drogi wewnętrzne</t>
  </si>
  <si>
    <t xml:space="preserve">spółek prawa handlowego oraz na uzupełnienie funduszy </t>
  </si>
  <si>
    <t>Urzędy gmin /miast i mist na prawach powiatu/</t>
  </si>
  <si>
    <t xml:space="preserve">Gospodarka odpadami  </t>
  </si>
  <si>
    <t>PRZETWÓRSTWO PRZEMYSŁOWE</t>
  </si>
  <si>
    <t>Rozwój przedsiebiorczości</t>
  </si>
  <si>
    <t>statutowych banków państw. i innych instytucji finansow.</t>
  </si>
  <si>
    <t xml:space="preserve">Zakup usług przez jednostki samorzadu terytorialnego </t>
  </si>
  <si>
    <t>Wpływy z opłat za trwały zarząd,użytkowanie i służebności</t>
  </si>
  <si>
    <t>0550</t>
  </si>
  <si>
    <t>Wpływy z opłat z tytułu u zytkowania wieczystego nieruchomości</t>
  </si>
  <si>
    <t>DZIAŁANOŚĆ USŁUGOWA</t>
  </si>
  <si>
    <t>Wpływy z najmu i dzierżawy składników majątkowych</t>
  </si>
  <si>
    <t>Wpływy z pozostałych odsetki</t>
  </si>
  <si>
    <t>Wpływy z podatku od działalności gospodarczej osób</t>
  </si>
  <si>
    <t>Wpływy z podatku od nieruchomości</t>
  </si>
  <si>
    <t>Wpływy z podatku rolnego</t>
  </si>
  <si>
    <t>Wpływy z podatku od środków transportowych</t>
  </si>
  <si>
    <t xml:space="preserve">Wpływy z podatku od czynności cywilnoprawnych </t>
  </si>
  <si>
    <t>i opłat</t>
  </si>
  <si>
    <t>Wpływy z odsetek od nieterminowych wpłat z tytułu podatków</t>
  </si>
  <si>
    <t>Wpływy z podatku leśnego</t>
  </si>
  <si>
    <t>Wpływy z podatku od spadków i darowizn</t>
  </si>
  <si>
    <t>Wpływy z podatku dochodowegu od osób prawnych</t>
  </si>
  <si>
    <t>Wpływy z pozostałych odsetek</t>
  </si>
  <si>
    <t xml:space="preserve">niwzgfodnie z przeznzczeniem lub wykorzystanych z naruszeniem </t>
  </si>
  <si>
    <t xml:space="preserve">Wpływy z odsetek od dotacji oraz płatności: wykorzystanych </t>
  </si>
  <si>
    <t>Gopspodarka odpadami</t>
  </si>
  <si>
    <t>Wydział  Mienia Komunalnego</t>
  </si>
  <si>
    <t>80149</t>
  </si>
  <si>
    <t>Wydział Inżynierii Miejskiej</t>
  </si>
  <si>
    <t>71035</t>
  </si>
  <si>
    <t>Cmentarze</t>
  </si>
  <si>
    <t>Zakup środków dydaktycznych i książek</t>
  </si>
  <si>
    <t xml:space="preserve">Realizacja zadań wymagajacych stosowania specjalnej organizacji </t>
  </si>
  <si>
    <t xml:space="preserve">nauki i medod pracy dla dzieci w przedszkolach, oddziałach </t>
  </si>
  <si>
    <t>przedszkolnych i innych formach wychowania przedszkolnego</t>
  </si>
  <si>
    <t>85205</t>
  </si>
  <si>
    <t>Zadania w zakresie przeciwdziałania przemocy w rodzinie</t>
  </si>
  <si>
    <t>/lokale komunalne/</t>
  </si>
  <si>
    <t xml:space="preserve">Szkolenie pracowników niebędących człon. służby cywil. </t>
  </si>
  <si>
    <t>Świadczenie wychowawcze</t>
  </si>
  <si>
    <t>2060</t>
  </si>
  <si>
    <t xml:space="preserve">Dotacje celowe otrzymane z budżetu państwa na zadania bieżące </t>
  </si>
  <si>
    <t xml:space="preserve"> z zakresu administracji rzadowej zlecone gminom /zwiazkom  </t>
  </si>
  <si>
    <t xml:space="preserve">gmin, zwiazkom powiatowo-gminnynm), zwiazane z realizacją </t>
  </si>
  <si>
    <t>w wychowaniu dzieci</t>
  </si>
  <si>
    <t xml:space="preserve">świadczenia wychowawczego stanowiącego pomoc państwa </t>
  </si>
  <si>
    <t>Świadczenie wychowawcze /zlecone/</t>
  </si>
  <si>
    <t>RODZINA</t>
  </si>
  <si>
    <t>92127</t>
  </si>
  <si>
    <t xml:space="preserve">Działalność dotycząca miejsc pamięci narodowej oraz </t>
  </si>
  <si>
    <t>ochrony pamięci walk i męczeństwa</t>
  </si>
  <si>
    <t>855</t>
  </si>
  <si>
    <t>Rodzina</t>
  </si>
  <si>
    <t>Pomoc materialna dla uczniów o charakterze socjalnym</t>
  </si>
  <si>
    <t>Wydatki osobowe nie zaliczone do wynagrodzeń</t>
  </si>
  <si>
    <t>85501</t>
  </si>
  <si>
    <t>85502</t>
  </si>
  <si>
    <t>Karta Dużej Rodziny</t>
  </si>
  <si>
    <t>85508</t>
  </si>
  <si>
    <t>Pomoc w zakresie dożywiania</t>
  </si>
  <si>
    <t xml:space="preserve">Opłaty na rzecz budżetów jednostek samorządu </t>
  </si>
  <si>
    <t>0630</t>
  </si>
  <si>
    <t>Wpływy z tytułu opłt i kosztów sądowych oraz innych opłat</t>
  </si>
  <si>
    <t>uiszczanych na rzecz Skarbu Państwa z tytułu postępowania</t>
  </si>
  <si>
    <t>sądowego i prokuratorskiego</t>
  </si>
  <si>
    <t>0640</t>
  </si>
  <si>
    <t>Wpływy z tytułu kosztów egzekucyjnych, opłaty komorniczej</t>
  </si>
  <si>
    <t>i kosztów upomnień</t>
  </si>
  <si>
    <t xml:space="preserve">Dotacje celowe otrzymane z budżetu państwa na realizację </t>
  </si>
  <si>
    <t xml:space="preserve">921 </t>
  </si>
  <si>
    <t>92118</t>
  </si>
  <si>
    <t xml:space="preserve">Wplaty gmin i powaitów na rzecz innych jednostek </t>
  </si>
  <si>
    <t>samorzadu terytorialnego oraz zwiazków gmin, zwiazków</t>
  </si>
  <si>
    <t>powiatowo - gminnych lub zwiazków powiatów na</t>
  </si>
  <si>
    <t>dofinsnowanie zadań bieżacych</t>
  </si>
  <si>
    <t>Załącznik Nr 18 do</t>
  </si>
  <si>
    <t>ustawy, pobranych nienależnie lub w nadmiernej wysokości</t>
  </si>
  <si>
    <t>90001</t>
  </si>
  <si>
    <t>Gospodarka ściekowa i ochrona wód</t>
  </si>
  <si>
    <t>Składki na ubezpieczenie zdrowotne opłacane za osoby pobierające</t>
  </si>
  <si>
    <t xml:space="preserve">niektóre świadczenia rodzinne, zgodnie z przepisami ustawy </t>
  </si>
  <si>
    <t>o świadczeniach rodzinnych oraz za osoby pobierające zasiłki dla</t>
  </si>
  <si>
    <t xml:space="preserve">opiekunów, zgodnie z przepisami ustawy z dnia 4 kwietnia 2014r. </t>
  </si>
  <si>
    <t>o ustaleniu i wypłacie zasdiłków dla opekunów</t>
  </si>
  <si>
    <t xml:space="preserve">osoby pobierające świadczenia rodzinne, zgodnie </t>
  </si>
  <si>
    <t>z przepisami ustawy o świadczeniach rodzinnych</t>
  </si>
  <si>
    <t>oraz za osoby pobierające zasiłki dla opiekunów,</t>
  </si>
  <si>
    <t>zgodnie z przepisami ustawy z dnia 4 kwietnia 2014r.</t>
  </si>
  <si>
    <t>o ustaleniu i wypłacie zasiłków dla opiekunów</t>
  </si>
  <si>
    <t>wykorzystanych z naruszeniem procedur, o których mowa w art.184</t>
  </si>
  <si>
    <t>Plan wydatków na 2020r.</t>
  </si>
  <si>
    <t>Opłaty na rzecz budżetów jednostek sdamorzadu</t>
  </si>
  <si>
    <t xml:space="preserve">Dotacje celowe z budżetu na finansowanie lub </t>
  </si>
  <si>
    <t xml:space="preserve">dofinansowanie kosztów realizacji inwestycji i zakupów </t>
  </si>
  <si>
    <t>Usługi opiekuńcze i specjalistyczne usługi opiekuńcz. - zadania zlecone</t>
  </si>
  <si>
    <t xml:space="preserve">pobierające niektóre świadczenia z pomocy społecznej oraz za </t>
  </si>
  <si>
    <t>osoby uczestniczące w zajęciach w centrum integracji społecznej</t>
  </si>
  <si>
    <t>Zasiłki okresowe, celowe i pomoc w naturze oraz składki na</t>
  </si>
  <si>
    <t>Plan wydatków na rok 2021</t>
  </si>
  <si>
    <t>Plan dotacji na 2021r.</t>
  </si>
  <si>
    <t>Plan wydatków na 2021r.</t>
  </si>
  <si>
    <t>Plan 2021r.</t>
  </si>
  <si>
    <t>Wpaty na PPK finansowane przez podmiot zatrudniajacy</t>
  </si>
  <si>
    <t>6290</t>
  </si>
  <si>
    <t>Środki na dofinansowanie własnych inwestycji gmin, powiatów</t>
  </si>
  <si>
    <t>/zwiazków gmin, związkó powiatowo-gminnych, związków powiatów/,</t>
  </si>
  <si>
    <t>samorzadów województw pozyskane z innych źródeł</t>
  </si>
  <si>
    <t>System opieki nad dziećmi w wieku do lat 3</t>
  </si>
  <si>
    <t>6257</t>
  </si>
  <si>
    <t>Dotacja celowa w ramach programów finansowanych z udziałem</t>
  </si>
  <si>
    <t xml:space="preserve">środkó europejskich oraz środków, o których mowa w art.5 ust.3  </t>
  </si>
  <si>
    <t>pkt 5 lit. a i b ustawy, lub płatności w ramach budżetu środków</t>
  </si>
  <si>
    <t xml:space="preserve">europejskich, realizowanych przez jednostki samorządu </t>
  </si>
  <si>
    <t>6259</t>
  </si>
  <si>
    <t>KULTURA I OCHRONA DZIEDZICTWA NARODOWEGO</t>
  </si>
  <si>
    <t xml:space="preserve">80101 </t>
  </si>
  <si>
    <t>Składki na Fundusz Pracy oraz Fundusz Solidarnościowy</t>
  </si>
  <si>
    <t>90005</t>
  </si>
  <si>
    <t>Ochrona powietrza atmosferycznego i klimatu</t>
  </si>
  <si>
    <t xml:space="preserve">inwestycyjnych jednostek niezaliczanych do sektora  </t>
  </si>
  <si>
    <t xml:space="preserve">Pozostałe podatki na rzecz budżetów jednostek </t>
  </si>
  <si>
    <t>samorzadfu terytorialnego</t>
  </si>
  <si>
    <t>2680</t>
  </si>
  <si>
    <t xml:space="preserve">Rekompensaty utraconych dochodów w podatkach i opłatach </t>
  </si>
  <si>
    <t>lokalnych</t>
  </si>
  <si>
    <t>Koszty emisji samorządowych papierów wartościowych</t>
  </si>
  <si>
    <t>oraz inne opłaty i prowizje</t>
  </si>
  <si>
    <t>2020</t>
  </si>
  <si>
    <t xml:space="preserve">Dotacje celowe z budżetu państwa na zadania bieżące relizowane </t>
  </si>
  <si>
    <t xml:space="preserve">przez gminę na podsatawie porozumień z organami administracji </t>
  </si>
  <si>
    <t>rządowej</t>
  </si>
  <si>
    <t>Cmentarze - porozumienie</t>
  </si>
  <si>
    <t>Dodatki mieszkaniowe -zazdanie zlecone</t>
  </si>
  <si>
    <t>85504</t>
  </si>
  <si>
    <t>Wspieranie rodziny - zadanie zlecone</t>
  </si>
  <si>
    <t>Ośrodki pomocy społecznej  - zadanie zlecone</t>
  </si>
  <si>
    <t>Spis powszechny i inne</t>
  </si>
  <si>
    <t>75056</t>
  </si>
  <si>
    <t>0940</t>
  </si>
  <si>
    <t>Wpływy z rozliczeń/ zwrotów z lat ubiegłych</t>
  </si>
  <si>
    <t>OCHRONA ZDROWIA</t>
  </si>
  <si>
    <t>Pozostała działaność</t>
  </si>
  <si>
    <t>2700</t>
  </si>
  <si>
    <t xml:space="preserve">Środki na dofinansowanie własnych zadań bieżących gmin, </t>
  </si>
  <si>
    <t xml:space="preserve">powiatów /zwiazków gmin, zwiazków powiatowo-gminnych, </t>
  </si>
  <si>
    <t>z innych źródeł</t>
  </si>
  <si>
    <t xml:space="preserve">zwiazków powiatów/, samorzadów województw, pozyskane z </t>
  </si>
  <si>
    <t>Pozostała działaność - Wqspieraj Seniora</t>
  </si>
  <si>
    <t>70095</t>
  </si>
  <si>
    <t>92120</t>
  </si>
  <si>
    <t>Ochrona zabytków i opieka nad zabytkami</t>
  </si>
  <si>
    <t>EDUKACYJNA OPIEKA WYCHOWAWCZA</t>
  </si>
  <si>
    <t>01095</t>
  </si>
  <si>
    <t>do Zarządzenia Nr 60/21</t>
  </si>
  <si>
    <t>z dnia 29.04.2021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</si>
</sst>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0" fillId="0" borderId="16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18" xfId="0" applyNumberFormat="1" applyBorder="1" applyAlignment="1">
      <alignment horizontal="left"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2"/>
  <sheetViews>
    <sheetView workbookViewId="0" topLeftCell="A207">
      <selection activeCell="D205" sqref="D205"/>
    </sheetView>
  </sheetViews>
  <sheetFormatPr defaultColWidth="9.00390625" defaultRowHeight="12.75"/>
  <cols>
    <col min="1" max="1" width="3.875" style="6" customWidth="1"/>
    <col min="2" max="2" width="7.25390625" style="6" customWidth="1"/>
    <col min="3" max="3" width="5.75390625" style="6" customWidth="1"/>
    <col min="4" max="4" width="63.00390625" style="0" customWidth="1"/>
    <col min="5" max="5" width="21.625" style="77" customWidth="1"/>
    <col min="6" max="6" width="6.625" style="0" customWidth="1"/>
    <col min="8" max="8" width="11.75390625" style="0" bestFit="1" customWidth="1"/>
  </cols>
  <sheetData>
    <row r="1" ht="12.75">
      <c r="E1" s="77" t="s">
        <v>12</v>
      </c>
    </row>
    <row r="2" ht="12.75">
      <c r="E2" s="77" t="s">
        <v>465</v>
      </c>
    </row>
    <row r="3" spans="4:5" ht="12.75">
      <c r="D3" s="7" t="s">
        <v>410</v>
      </c>
      <c r="E3" s="77" t="s">
        <v>152</v>
      </c>
    </row>
    <row r="4" spans="4:5" ht="12.75">
      <c r="D4" s="7" t="s">
        <v>8</v>
      </c>
      <c r="E4" s="77" t="s">
        <v>466</v>
      </c>
    </row>
    <row r="5" spans="1:5" ht="12.75">
      <c r="A5" s="1" t="s">
        <v>0</v>
      </c>
      <c r="B5" s="1" t="s">
        <v>3</v>
      </c>
      <c r="C5" s="1" t="s">
        <v>4</v>
      </c>
      <c r="D5" s="1" t="s">
        <v>5</v>
      </c>
      <c r="E5" s="80" t="s">
        <v>6</v>
      </c>
    </row>
    <row r="6" spans="1:5" s="5" customFormat="1" ht="12.75">
      <c r="A6" s="7">
        <v>852</v>
      </c>
      <c r="B6" s="7"/>
      <c r="C6" s="7"/>
      <c r="D6" s="5" t="s">
        <v>179</v>
      </c>
      <c r="E6" s="90">
        <f>E24+E30+E56+E81+E7+E93+E28+E20+E68+E11+E54+E84</f>
        <v>6465327.3</v>
      </c>
    </row>
    <row r="7" spans="1:5" s="2" customFormat="1" ht="12.75">
      <c r="A7" s="9"/>
      <c r="B7" s="9">
        <v>85202</v>
      </c>
      <c r="C7" s="9"/>
      <c r="D7" s="2" t="s">
        <v>185</v>
      </c>
      <c r="E7" s="92">
        <f>E8</f>
        <v>1200000</v>
      </c>
    </row>
    <row r="8" spans="1:5" s="2" customFormat="1" ht="12.75">
      <c r="A8" s="9"/>
      <c r="B8" s="9"/>
      <c r="C8" s="9">
        <v>4330</v>
      </c>
      <c r="D8" s="2" t="s">
        <v>200</v>
      </c>
      <c r="E8" s="92">
        <v>1200000</v>
      </c>
    </row>
    <row r="9" spans="1:5" s="5" customFormat="1" ht="13.5" customHeight="1">
      <c r="A9" s="7"/>
      <c r="B9" s="7"/>
      <c r="C9" s="6"/>
      <c r="D9" t="s">
        <v>201</v>
      </c>
      <c r="E9" s="92"/>
    </row>
    <row r="10" spans="1:5" s="5" customFormat="1" ht="13.5" customHeight="1">
      <c r="A10" s="7"/>
      <c r="B10" s="7"/>
      <c r="C10" s="6"/>
      <c r="D10"/>
      <c r="E10" s="92"/>
    </row>
    <row r="11" spans="1:5" s="5" customFormat="1" ht="13.5" customHeight="1">
      <c r="A11" s="7"/>
      <c r="B11" s="6">
        <v>85203</v>
      </c>
      <c r="C11" s="6"/>
      <c r="D11" t="s">
        <v>149</v>
      </c>
      <c r="E11" s="92">
        <f>SUM(E12:E17)</f>
        <v>28500</v>
      </c>
    </row>
    <row r="12" spans="1:5" s="5" customFormat="1" ht="13.5" customHeight="1">
      <c r="A12" s="7"/>
      <c r="B12" s="6"/>
      <c r="C12" s="6">
        <v>4010</v>
      </c>
      <c r="D12" t="s">
        <v>29</v>
      </c>
      <c r="E12" s="92">
        <v>5112</v>
      </c>
    </row>
    <row r="13" spans="1:5" s="5" customFormat="1" ht="13.5" customHeight="1">
      <c r="A13" s="7"/>
      <c r="B13" s="6"/>
      <c r="C13" s="6">
        <v>4110</v>
      </c>
      <c r="D13" t="s">
        <v>31</v>
      </c>
      <c r="E13" s="92">
        <v>888</v>
      </c>
    </row>
    <row r="14" spans="1:5" s="5" customFormat="1" ht="13.5" customHeight="1">
      <c r="A14" s="7"/>
      <c r="B14" s="6"/>
      <c r="C14" s="6">
        <v>4210</v>
      </c>
      <c r="D14" t="s">
        <v>32</v>
      </c>
      <c r="E14" s="92">
        <v>9000</v>
      </c>
    </row>
    <row r="15" spans="1:5" s="5" customFormat="1" ht="13.5" customHeight="1">
      <c r="A15" s="7"/>
      <c r="B15" s="6"/>
      <c r="C15" s="6">
        <v>4220</v>
      </c>
      <c r="D15" t="s">
        <v>40</v>
      </c>
      <c r="E15" s="92">
        <v>7088</v>
      </c>
    </row>
    <row r="16" spans="1:5" s="5" customFormat="1" ht="13.5" customHeight="1">
      <c r="A16" s="7"/>
      <c r="B16" s="7"/>
      <c r="C16" s="6">
        <v>4300</v>
      </c>
      <c r="D16" t="s">
        <v>35</v>
      </c>
      <c r="E16" s="92">
        <v>3000</v>
      </c>
    </row>
    <row r="17" spans="1:5" s="5" customFormat="1" ht="13.5" customHeight="1">
      <c r="A17" s="7"/>
      <c r="B17" s="7"/>
      <c r="C17" s="6">
        <v>4400</v>
      </c>
      <c r="D17" t="s">
        <v>235</v>
      </c>
      <c r="E17" s="92">
        <v>3412</v>
      </c>
    </row>
    <row r="18" spans="1:5" s="5" customFormat="1" ht="13.5" customHeight="1">
      <c r="A18" s="7"/>
      <c r="B18" s="7"/>
      <c r="C18" s="6"/>
      <c r="D18" t="s">
        <v>225</v>
      </c>
      <c r="E18" s="92"/>
    </row>
    <row r="19" spans="1:5" s="5" customFormat="1" ht="13.5" customHeight="1">
      <c r="A19" s="7"/>
      <c r="B19" s="7"/>
      <c r="C19" s="6"/>
      <c r="D19"/>
      <c r="E19" s="92"/>
    </row>
    <row r="20" spans="1:5" s="5" customFormat="1" ht="13.5" customHeight="1">
      <c r="A20" s="7"/>
      <c r="B20" s="33" t="s">
        <v>347</v>
      </c>
      <c r="C20" s="63"/>
      <c r="D20" s="48" t="s">
        <v>348</v>
      </c>
      <c r="E20" s="107">
        <f>SUM(E21:E22)</f>
        <v>2000</v>
      </c>
    </row>
    <row r="21" spans="1:5" s="5" customFormat="1" ht="13.5" customHeight="1">
      <c r="A21" s="7"/>
      <c r="B21" s="62"/>
      <c r="C21" s="6">
        <v>4210</v>
      </c>
      <c r="D21" t="s">
        <v>32</v>
      </c>
      <c r="E21" s="107">
        <v>1000</v>
      </c>
    </row>
    <row r="22" spans="1:5" s="5" customFormat="1" ht="13.5" customHeight="1">
      <c r="A22" s="7"/>
      <c r="B22" s="62"/>
      <c r="C22" s="6">
        <v>4300</v>
      </c>
      <c r="D22" t="s">
        <v>35</v>
      </c>
      <c r="E22" s="107">
        <v>1000</v>
      </c>
    </row>
    <row r="23" spans="1:5" s="5" customFormat="1" ht="13.5" customHeight="1">
      <c r="A23" s="7"/>
      <c r="B23" s="62"/>
      <c r="C23" s="6"/>
      <c r="D23"/>
      <c r="E23" s="107"/>
    </row>
    <row r="24" spans="2:5" ht="12.75">
      <c r="B24" s="6">
        <v>85214</v>
      </c>
      <c r="D24" t="s">
        <v>245</v>
      </c>
      <c r="E24" s="77">
        <f>SUM(E26:E27)</f>
        <v>892438</v>
      </c>
    </row>
    <row r="25" ht="12.75">
      <c r="D25" t="s">
        <v>208</v>
      </c>
    </row>
    <row r="26" spans="3:5" ht="12.75">
      <c r="C26" s="6">
        <v>3110</v>
      </c>
      <c r="D26" t="s">
        <v>42</v>
      </c>
      <c r="E26" s="77">
        <v>877438</v>
      </c>
    </row>
    <row r="27" spans="3:5" ht="12.75">
      <c r="C27" s="6">
        <v>4300</v>
      </c>
      <c r="D27" t="s">
        <v>35</v>
      </c>
      <c r="E27" s="77">
        <v>15000</v>
      </c>
    </row>
    <row r="28" spans="2:5" ht="12.75">
      <c r="B28" s="6">
        <v>85216</v>
      </c>
      <c r="D28" t="s">
        <v>248</v>
      </c>
      <c r="E28" s="77">
        <f>SUM(E29:E29)</f>
        <v>664440</v>
      </c>
    </row>
    <row r="29" spans="3:5" ht="12.75">
      <c r="C29" s="6">
        <v>3110</v>
      </c>
      <c r="D29" t="s">
        <v>42</v>
      </c>
      <c r="E29" s="77">
        <v>664440</v>
      </c>
    </row>
    <row r="30" spans="2:5" ht="12.75">
      <c r="B30" s="6">
        <v>85219</v>
      </c>
      <c r="D30" t="s">
        <v>268</v>
      </c>
      <c r="E30" s="77">
        <f>SUM(E31:E53)</f>
        <v>1697567</v>
      </c>
    </row>
    <row r="31" spans="3:5" ht="12.75">
      <c r="C31" s="6">
        <v>3020</v>
      </c>
      <c r="D31" t="s">
        <v>28</v>
      </c>
      <c r="E31" s="77">
        <v>22950</v>
      </c>
    </row>
    <row r="32" spans="1:5" ht="12.75">
      <c r="A32"/>
      <c r="B32"/>
      <c r="C32" s="6">
        <v>4010</v>
      </c>
      <c r="D32" t="s">
        <v>29</v>
      </c>
      <c r="E32" s="77">
        <v>1165000</v>
      </c>
    </row>
    <row r="33" spans="1:5" ht="12.75">
      <c r="A33"/>
      <c r="B33"/>
      <c r="C33" s="6">
        <v>4040</v>
      </c>
      <c r="D33" t="s">
        <v>30</v>
      </c>
      <c r="E33" s="77">
        <v>95366</v>
      </c>
    </row>
    <row r="34" spans="1:5" ht="12.75">
      <c r="A34"/>
      <c r="B34"/>
      <c r="C34" s="6">
        <v>4110</v>
      </c>
      <c r="D34" t="s">
        <v>31</v>
      </c>
      <c r="E34" s="77">
        <v>210000</v>
      </c>
    </row>
    <row r="35" spans="1:5" ht="12.75">
      <c r="A35"/>
      <c r="B35"/>
      <c r="C35" s="6">
        <v>4120</v>
      </c>
      <c r="D35" t="s">
        <v>428</v>
      </c>
      <c r="E35" s="77">
        <v>24000</v>
      </c>
    </row>
    <row r="36" spans="1:5" ht="12.75">
      <c r="A36"/>
      <c r="B36"/>
      <c r="C36" s="6">
        <v>4140</v>
      </c>
      <c r="D36" t="s">
        <v>304</v>
      </c>
      <c r="E36" s="77">
        <v>100</v>
      </c>
    </row>
    <row r="37" spans="1:5" ht="12.75">
      <c r="A37"/>
      <c r="B37"/>
      <c r="C37" s="6">
        <v>4170</v>
      </c>
      <c r="D37" t="s">
        <v>203</v>
      </c>
      <c r="E37" s="77">
        <v>27000</v>
      </c>
    </row>
    <row r="38" spans="1:5" ht="12.75">
      <c r="A38"/>
      <c r="B38"/>
      <c r="C38" s="6">
        <v>4210</v>
      </c>
      <c r="D38" t="s">
        <v>32</v>
      </c>
      <c r="E38" s="77">
        <v>25000</v>
      </c>
    </row>
    <row r="39" spans="1:5" ht="12.75">
      <c r="A39"/>
      <c r="B39"/>
      <c r="C39" s="6">
        <v>4260</v>
      </c>
      <c r="D39" t="s">
        <v>33</v>
      </c>
      <c r="E39" s="77">
        <v>22000</v>
      </c>
    </row>
    <row r="40" spans="1:5" ht="12.75">
      <c r="A40"/>
      <c r="B40"/>
      <c r="C40" s="6">
        <v>4270</v>
      </c>
      <c r="D40" t="s">
        <v>34</v>
      </c>
      <c r="E40" s="77">
        <v>3000</v>
      </c>
    </row>
    <row r="41" spans="1:5" ht="12.75">
      <c r="A41"/>
      <c r="B41"/>
      <c r="C41" s="6">
        <v>4280</v>
      </c>
      <c r="D41" t="s">
        <v>213</v>
      </c>
      <c r="E41" s="77">
        <v>1000</v>
      </c>
    </row>
    <row r="42" spans="1:5" ht="12.75">
      <c r="A42"/>
      <c r="B42"/>
      <c r="C42" s="6">
        <v>4300</v>
      </c>
      <c r="D42" t="s">
        <v>35</v>
      </c>
      <c r="E42" s="77">
        <v>30000</v>
      </c>
    </row>
    <row r="43" spans="1:5" ht="12.75">
      <c r="A43"/>
      <c r="B43"/>
      <c r="C43" s="6">
        <v>4360</v>
      </c>
      <c r="D43" t="s">
        <v>276</v>
      </c>
      <c r="E43" s="77">
        <v>12234</v>
      </c>
    </row>
    <row r="44" spans="1:5" ht="12.75">
      <c r="A44"/>
      <c r="B44"/>
      <c r="C44" s="6">
        <v>4400</v>
      </c>
      <c r="D44" t="s">
        <v>235</v>
      </c>
      <c r="E44" s="77">
        <v>1000</v>
      </c>
    </row>
    <row r="45" spans="1:4" ht="12.75">
      <c r="A45"/>
      <c r="B45"/>
      <c r="D45" t="s">
        <v>225</v>
      </c>
    </row>
    <row r="46" spans="1:5" ht="12.75">
      <c r="A46"/>
      <c r="B46"/>
      <c r="C46" s="6">
        <v>4410</v>
      </c>
      <c r="D46" t="s">
        <v>36</v>
      </c>
      <c r="E46" s="77">
        <v>2000</v>
      </c>
    </row>
    <row r="47" spans="1:5" ht="12.75">
      <c r="A47"/>
      <c r="B47"/>
      <c r="C47" s="6">
        <v>4430</v>
      </c>
      <c r="D47" t="s">
        <v>37</v>
      </c>
      <c r="E47" s="77">
        <v>7000</v>
      </c>
    </row>
    <row r="48" spans="1:5" ht="12.75">
      <c r="A48"/>
      <c r="C48" s="6">
        <v>4440</v>
      </c>
      <c r="D48" t="s">
        <v>38</v>
      </c>
      <c r="E48" s="77">
        <v>33476</v>
      </c>
    </row>
    <row r="49" spans="1:5" ht="12.75">
      <c r="A49"/>
      <c r="C49" s="6">
        <v>4480</v>
      </c>
      <c r="D49" t="s">
        <v>45</v>
      </c>
      <c r="E49" s="77">
        <v>3951</v>
      </c>
    </row>
    <row r="50" spans="1:5" ht="12.75">
      <c r="A50"/>
      <c r="C50" s="6">
        <v>4520</v>
      </c>
      <c r="D50" t="s">
        <v>308</v>
      </c>
      <c r="E50" s="77">
        <v>1800</v>
      </c>
    </row>
    <row r="51" spans="1:5" ht="12.75">
      <c r="A51"/>
      <c r="C51" s="6">
        <v>4700</v>
      </c>
      <c r="D51" t="s">
        <v>216</v>
      </c>
      <c r="E51" s="77">
        <v>2500</v>
      </c>
    </row>
    <row r="52" spans="1:4" ht="12.75">
      <c r="A52"/>
      <c r="D52" t="s">
        <v>217</v>
      </c>
    </row>
    <row r="53" spans="1:5" ht="12.75">
      <c r="A53"/>
      <c r="C53" s="6">
        <v>4710</v>
      </c>
      <c r="D53" t="s">
        <v>414</v>
      </c>
      <c r="E53" s="77">
        <v>8190</v>
      </c>
    </row>
    <row r="54" spans="1:5" ht="12.75">
      <c r="A54"/>
      <c r="B54" s="6">
        <v>85219</v>
      </c>
      <c r="D54" t="s">
        <v>447</v>
      </c>
      <c r="E54" s="77">
        <f>E55</f>
        <v>5400</v>
      </c>
    </row>
    <row r="55" spans="1:5" ht="12.75">
      <c r="A55"/>
      <c r="C55" s="6">
        <v>3110</v>
      </c>
      <c r="D55" t="s">
        <v>42</v>
      </c>
      <c r="E55" s="77">
        <v>5400</v>
      </c>
    </row>
    <row r="56" spans="1:5" ht="12.75">
      <c r="A56"/>
      <c r="B56" s="6">
        <v>85228</v>
      </c>
      <c r="D56" t="s">
        <v>150</v>
      </c>
      <c r="E56" s="77">
        <f>SUM(E57:E66)</f>
        <v>1571069</v>
      </c>
    </row>
    <row r="57" spans="1:5" ht="12.75">
      <c r="A57"/>
      <c r="C57" s="6">
        <v>4010</v>
      </c>
      <c r="D57" t="s">
        <v>29</v>
      </c>
      <c r="E57" s="77">
        <v>38610</v>
      </c>
    </row>
    <row r="58" spans="1:5" ht="12.75">
      <c r="A58"/>
      <c r="C58" s="6">
        <v>4110</v>
      </c>
      <c r="D58" t="s">
        <v>31</v>
      </c>
      <c r="E58" s="77">
        <v>240532</v>
      </c>
    </row>
    <row r="59" spans="1:5" ht="12.75">
      <c r="A59"/>
      <c r="C59" s="6">
        <v>4120</v>
      </c>
      <c r="D59" t="s">
        <v>428</v>
      </c>
      <c r="E59" s="77">
        <v>12000</v>
      </c>
    </row>
    <row r="60" spans="1:5" ht="12.75">
      <c r="A60"/>
      <c r="C60" s="6">
        <v>4170</v>
      </c>
      <c r="D60" t="s">
        <v>203</v>
      </c>
      <c r="E60" s="77">
        <v>1265000</v>
      </c>
    </row>
    <row r="61" spans="1:5" ht="12.75">
      <c r="A61"/>
      <c r="C61" s="6">
        <v>4210</v>
      </c>
      <c r="D61" t="s">
        <v>32</v>
      </c>
      <c r="E61" s="77">
        <v>10000</v>
      </c>
    </row>
    <row r="62" spans="1:5" ht="12.75">
      <c r="A62"/>
      <c r="C62" s="6">
        <v>4280</v>
      </c>
      <c r="D62" t="s">
        <v>213</v>
      </c>
      <c r="E62" s="77">
        <v>1600</v>
      </c>
    </row>
    <row r="63" spans="1:5" ht="12.75">
      <c r="A63"/>
      <c r="C63" s="6">
        <v>4300</v>
      </c>
      <c r="D63" t="s">
        <v>35</v>
      </c>
      <c r="E63" s="77">
        <v>1500</v>
      </c>
    </row>
    <row r="64" spans="1:5" ht="12.75">
      <c r="A64"/>
      <c r="C64" s="6">
        <v>4360</v>
      </c>
      <c r="D64" t="s">
        <v>276</v>
      </c>
      <c r="E64" s="77">
        <v>500</v>
      </c>
    </row>
    <row r="65" spans="1:5" ht="12.75">
      <c r="A65"/>
      <c r="C65" s="6">
        <v>4410</v>
      </c>
      <c r="D65" t="s">
        <v>36</v>
      </c>
      <c r="E65" s="77">
        <v>937</v>
      </c>
    </row>
    <row r="66" spans="1:5" ht="12.75">
      <c r="A66"/>
      <c r="C66" s="6">
        <v>4710</v>
      </c>
      <c r="D66" t="s">
        <v>414</v>
      </c>
      <c r="E66" s="77">
        <v>390</v>
      </c>
    </row>
    <row r="68" spans="1:5" ht="12.75">
      <c r="A68"/>
      <c r="B68" s="6">
        <v>85228</v>
      </c>
      <c r="D68" t="s">
        <v>406</v>
      </c>
      <c r="E68" s="77">
        <f>SUM(E69:E79)</f>
        <v>175560</v>
      </c>
    </row>
    <row r="69" spans="1:5" ht="12.75">
      <c r="A69"/>
      <c r="C69" s="6">
        <v>3020</v>
      </c>
      <c r="D69" t="s">
        <v>28</v>
      </c>
      <c r="E69" s="77">
        <v>1400</v>
      </c>
    </row>
    <row r="70" spans="1:5" ht="12.75">
      <c r="A70"/>
      <c r="C70" s="6">
        <v>4010</v>
      </c>
      <c r="D70" t="s">
        <v>29</v>
      </c>
      <c r="E70" s="77">
        <v>120410</v>
      </c>
    </row>
    <row r="71" spans="1:5" ht="12.75">
      <c r="A71"/>
      <c r="C71" s="6">
        <v>4040</v>
      </c>
      <c r="D71" t="s">
        <v>30</v>
      </c>
      <c r="E71" s="77">
        <v>10200</v>
      </c>
    </row>
    <row r="72" spans="1:5" ht="12.75">
      <c r="A72"/>
      <c r="C72" s="6">
        <v>4110</v>
      </c>
      <c r="D72" t="s">
        <v>31</v>
      </c>
      <c r="E72" s="77">
        <v>31500</v>
      </c>
    </row>
    <row r="73" spans="1:5" ht="12.75">
      <c r="A73"/>
      <c r="C73" s="6">
        <v>4120</v>
      </c>
      <c r="D73" t="s">
        <v>428</v>
      </c>
      <c r="E73" s="77">
        <v>2150</v>
      </c>
    </row>
    <row r="74" spans="1:5" ht="12.75">
      <c r="A74"/>
      <c r="C74" s="6">
        <v>4210</v>
      </c>
      <c r="D74" t="s">
        <v>32</v>
      </c>
      <c r="E74" s="77">
        <v>1000</v>
      </c>
    </row>
    <row r="75" spans="1:5" ht="12.75">
      <c r="A75"/>
      <c r="C75" s="6">
        <v>4280</v>
      </c>
      <c r="D75" t="s">
        <v>213</v>
      </c>
      <c r="E75" s="77">
        <v>100</v>
      </c>
    </row>
    <row r="76" spans="1:5" ht="12.75">
      <c r="A76"/>
      <c r="C76" s="6">
        <v>4360</v>
      </c>
      <c r="D76" t="s">
        <v>276</v>
      </c>
      <c r="E76" s="77">
        <v>1000</v>
      </c>
    </row>
    <row r="77" spans="1:5" ht="12.75">
      <c r="A77"/>
      <c r="C77" s="6">
        <v>4410</v>
      </c>
      <c r="D77" t="s">
        <v>36</v>
      </c>
      <c r="E77" s="77">
        <v>953</v>
      </c>
    </row>
    <row r="78" spans="1:5" ht="12.75">
      <c r="A78"/>
      <c r="C78" s="6">
        <v>4440</v>
      </c>
      <c r="D78" t="s">
        <v>38</v>
      </c>
      <c r="E78" s="77">
        <v>6847</v>
      </c>
    </row>
    <row r="79" spans="1:5" ht="12.75">
      <c r="A79"/>
      <c r="C79" s="6">
        <v>4710</v>
      </c>
      <c r="D79" t="s">
        <v>414</v>
      </c>
      <c r="E79" s="77">
        <v>0</v>
      </c>
    </row>
    <row r="81" spans="2:5" ht="12.75">
      <c r="B81" s="6">
        <v>85230</v>
      </c>
      <c r="D81" t="s">
        <v>371</v>
      </c>
      <c r="E81" s="77">
        <f>SUM(E82:E82)</f>
        <v>144153.3</v>
      </c>
    </row>
    <row r="82" spans="3:5" ht="13.5" customHeight="1">
      <c r="C82" s="6">
        <v>3110</v>
      </c>
      <c r="D82" t="s">
        <v>42</v>
      </c>
      <c r="E82" s="77">
        <v>144153.3</v>
      </c>
    </row>
    <row r="83" ht="13.5" customHeight="1"/>
    <row r="84" spans="2:5" ht="13.5" customHeight="1">
      <c r="B84" s="6">
        <v>85295</v>
      </c>
      <c r="D84" t="s">
        <v>459</v>
      </c>
      <c r="E84" s="77">
        <f>SUM(E85:E90)</f>
        <v>15000</v>
      </c>
    </row>
    <row r="85" spans="3:5" ht="13.5" customHeight="1">
      <c r="C85" s="6">
        <v>4010</v>
      </c>
      <c r="D85" t="s">
        <v>29</v>
      </c>
      <c r="E85" s="77">
        <v>8000</v>
      </c>
    </row>
    <row r="86" spans="3:5" ht="13.5" customHeight="1">
      <c r="C86" s="6">
        <v>4110</v>
      </c>
      <c r="D86" t="s">
        <v>31</v>
      </c>
      <c r="E86" s="77">
        <v>1400</v>
      </c>
    </row>
    <row r="87" spans="3:5" ht="13.5" customHeight="1">
      <c r="C87" s="6">
        <v>4120</v>
      </c>
      <c r="D87" t="s">
        <v>428</v>
      </c>
      <c r="E87" s="77">
        <v>200</v>
      </c>
    </row>
    <row r="88" spans="3:5" ht="13.5" customHeight="1">
      <c r="C88" s="6">
        <v>4210</v>
      </c>
      <c r="D88" t="s">
        <v>32</v>
      </c>
      <c r="E88" s="77">
        <v>3400</v>
      </c>
    </row>
    <row r="89" spans="3:5" ht="13.5" customHeight="1">
      <c r="C89" s="6">
        <v>4300</v>
      </c>
      <c r="D89" t="s">
        <v>35</v>
      </c>
      <c r="E89" s="77">
        <v>1000</v>
      </c>
    </row>
    <row r="90" spans="3:5" ht="13.5" customHeight="1">
      <c r="C90" s="6">
        <v>4410</v>
      </c>
      <c r="D90" t="s">
        <v>36</v>
      </c>
      <c r="E90" s="77">
        <v>1000</v>
      </c>
    </row>
    <row r="91" ht="13.5" customHeight="1"/>
    <row r="92" spans="1:4" ht="12.75">
      <c r="A92" s="7">
        <v>852</v>
      </c>
      <c r="B92" s="7"/>
      <c r="C92" s="7"/>
      <c r="D92" s="5" t="s">
        <v>247</v>
      </c>
    </row>
    <row r="93" spans="2:5" ht="12.75">
      <c r="B93" s="6">
        <v>85213</v>
      </c>
      <c r="D93" t="s">
        <v>120</v>
      </c>
      <c r="E93" s="91">
        <f>SUM(E95:E95)</f>
        <v>69200</v>
      </c>
    </row>
    <row r="94" ht="12.75">
      <c r="D94" t="s">
        <v>193</v>
      </c>
    </row>
    <row r="95" spans="3:5" ht="12.75">
      <c r="C95" s="6">
        <v>4130</v>
      </c>
      <c r="D95" t="s">
        <v>119</v>
      </c>
      <c r="E95" s="77">
        <v>69200</v>
      </c>
    </row>
    <row r="97" spans="1:5" ht="12.75">
      <c r="A97" s="7">
        <v>851</v>
      </c>
      <c r="B97" s="7"/>
      <c r="C97" s="7"/>
      <c r="D97" s="5" t="s">
        <v>13</v>
      </c>
      <c r="E97" s="90">
        <f>E98+E121</f>
        <v>400650</v>
      </c>
    </row>
    <row r="98" spans="2:5" ht="12.75">
      <c r="B98" s="6">
        <v>85154</v>
      </c>
      <c r="D98" t="s">
        <v>14</v>
      </c>
      <c r="E98" s="77">
        <f>SUM(E99:E119)</f>
        <v>399150</v>
      </c>
    </row>
    <row r="99" spans="3:5" ht="12.75">
      <c r="C99" s="6">
        <v>3020</v>
      </c>
      <c r="D99" t="s">
        <v>28</v>
      </c>
      <c r="E99" s="77">
        <v>1790</v>
      </c>
    </row>
    <row r="100" spans="3:5" ht="12.75">
      <c r="C100" s="6">
        <v>4010</v>
      </c>
      <c r="D100" t="s">
        <v>29</v>
      </c>
      <c r="E100" s="77">
        <v>215730</v>
      </c>
    </row>
    <row r="101" spans="3:5" ht="12.75">
      <c r="C101" s="6">
        <v>4040</v>
      </c>
      <c r="D101" t="s">
        <v>30</v>
      </c>
      <c r="E101" s="77">
        <v>18000</v>
      </c>
    </row>
    <row r="102" spans="3:5" ht="12.75">
      <c r="C102" s="6">
        <v>4110</v>
      </c>
      <c r="D102" t="s">
        <v>31</v>
      </c>
      <c r="E102" s="77">
        <v>40460</v>
      </c>
    </row>
    <row r="103" spans="3:5" ht="12.75">
      <c r="C103" s="6">
        <v>4120</v>
      </c>
      <c r="D103" t="s">
        <v>428</v>
      </c>
      <c r="E103" s="77">
        <v>5670</v>
      </c>
    </row>
    <row r="104" spans="3:5" ht="12.75">
      <c r="C104" s="6">
        <v>4140</v>
      </c>
      <c r="D104" t="s">
        <v>243</v>
      </c>
      <c r="E104" s="77">
        <v>100</v>
      </c>
    </row>
    <row r="105" spans="3:5" ht="12.75">
      <c r="C105" s="6">
        <v>4170</v>
      </c>
      <c r="D105" t="s">
        <v>203</v>
      </c>
      <c r="E105" s="77">
        <v>6000</v>
      </c>
    </row>
    <row r="106" spans="3:5" ht="12.75">
      <c r="C106" s="6">
        <v>4210</v>
      </c>
      <c r="D106" t="s">
        <v>32</v>
      </c>
      <c r="E106" s="77">
        <v>13000</v>
      </c>
    </row>
    <row r="107" spans="3:5" ht="12.75">
      <c r="C107" s="6">
        <v>4260</v>
      </c>
      <c r="D107" t="s">
        <v>33</v>
      </c>
      <c r="E107" s="77">
        <v>19000</v>
      </c>
    </row>
    <row r="108" spans="3:5" ht="12.75">
      <c r="C108" s="6">
        <v>4270</v>
      </c>
      <c r="D108" t="s">
        <v>34</v>
      </c>
      <c r="E108" s="77">
        <v>2300</v>
      </c>
    </row>
    <row r="109" spans="3:5" ht="12.75">
      <c r="C109" s="6">
        <v>4280</v>
      </c>
      <c r="D109" t="s">
        <v>213</v>
      </c>
      <c r="E109" s="77">
        <v>100</v>
      </c>
    </row>
    <row r="110" spans="3:5" ht="12.75">
      <c r="C110" s="6">
        <v>4300</v>
      </c>
      <c r="D110" t="s">
        <v>35</v>
      </c>
      <c r="E110" s="77">
        <v>61000</v>
      </c>
    </row>
    <row r="111" spans="3:5" ht="12.75">
      <c r="C111" s="6">
        <v>4360</v>
      </c>
      <c r="D111" t="s">
        <v>276</v>
      </c>
      <c r="E111" s="77">
        <v>4600</v>
      </c>
    </row>
    <row r="112" spans="3:5" ht="12.75">
      <c r="C112" s="6">
        <v>4410</v>
      </c>
      <c r="D112" t="s">
        <v>36</v>
      </c>
      <c r="E112" s="77">
        <v>1000</v>
      </c>
    </row>
    <row r="113" spans="3:5" ht="12.75">
      <c r="C113" s="6">
        <v>4430</v>
      </c>
      <c r="D113" t="s">
        <v>37</v>
      </c>
      <c r="E113" s="77">
        <v>1150</v>
      </c>
    </row>
    <row r="114" spans="3:5" ht="12.75">
      <c r="C114" s="6">
        <v>4440</v>
      </c>
      <c r="D114" t="s">
        <v>38</v>
      </c>
      <c r="E114" s="77">
        <v>4450</v>
      </c>
    </row>
    <row r="115" spans="3:5" ht="12.75">
      <c r="C115" s="6">
        <v>4480</v>
      </c>
      <c r="D115" t="s">
        <v>45</v>
      </c>
      <c r="E115" s="77">
        <v>1000</v>
      </c>
    </row>
    <row r="116" spans="1:5" ht="12.75">
      <c r="A116" s="3"/>
      <c r="B116" s="3"/>
      <c r="C116" s="6">
        <v>4520</v>
      </c>
      <c r="D116" t="s">
        <v>308</v>
      </c>
      <c r="E116" s="77">
        <v>800</v>
      </c>
    </row>
    <row r="117" spans="3:5" ht="12.75">
      <c r="C117" s="6">
        <v>4700</v>
      </c>
      <c r="D117" t="s">
        <v>220</v>
      </c>
      <c r="E117" s="77">
        <v>1000</v>
      </c>
    </row>
    <row r="118" ht="12.75">
      <c r="D118" t="s">
        <v>221</v>
      </c>
    </row>
    <row r="119" spans="3:5" ht="12.75">
      <c r="C119" s="6">
        <v>4710</v>
      </c>
      <c r="D119" t="s">
        <v>414</v>
      </c>
      <c r="E119" s="77">
        <v>2000</v>
      </c>
    </row>
    <row r="121" spans="2:5" ht="12.75">
      <c r="B121" s="6">
        <v>85195</v>
      </c>
      <c r="D121" t="s">
        <v>453</v>
      </c>
      <c r="E121" s="77">
        <f>SUM(E122:E124)</f>
        <v>1500</v>
      </c>
    </row>
    <row r="122" spans="3:5" ht="12.75">
      <c r="C122" s="6">
        <v>4010</v>
      </c>
      <c r="D122" t="s">
        <v>29</v>
      </c>
      <c r="E122" s="77">
        <v>1200</v>
      </c>
    </row>
    <row r="123" spans="3:5" ht="12.75">
      <c r="C123" s="6">
        <v>4110</v>
      </c>
      <c r="D123" t="s">
        <v>31</v>
      </c>
      <c r="E123" s="77">
        <v>200</v>
      </c>
    </row>
    <row r="124" spans="3:5" ht="12.75">
      <c r="C124" s="6">
        <v>4120</v>
      </c>
      <c r="D124" t="s">
        <v>428</v>
      </c>
      <c r="E124" s="77">
        <v>100</v>
      </c>
    </row>
    <row r="127" spans="1:5" s="58" customFormat="1" ht="12.75">
      <c r="A127" s="59">
        <v>855</v>
      </c>
      <c r="B127" s="59"/>
      <c r="C127" s="59"/>
      <c r="D127" s="58" t="s">
        <v>364</v>
      </c>
      <c r="E127" s="91">
        <f>E128+E142</f>
        <v>438443</v>
      </c>
    </row>
    <row r="128" spans="2:5" ht="12.75">
      <c r="B128" s="54">
        <v>85504</v>
      </c>
      <c r="C128" s="54"/>
      <c r="D128" s="60" t="s">
        <v>307</v>
      </c>
      <c r="E128" s="93">
        <f>SUM(E129:E141)</f>
        <v>198443</v>
      </c>
    </row>
    <row r="129" spans="2:5" ht="12.75">
      <c r="B129" s="54"/>
      <c r="C129" s="6">
        <v>3020</v>
      </c>
      <c r="D129" t="s">
        <v>28</v>
      </c>
      <c r="E129" s="93">
        <v>1773</v>
      </c>
    </row>
    <row r="130" spans="2:5" ht="12.75">
      <c r="B130" s="54"/>
      <c r="C130" s="6">
        <v>4010</v>
      </c>
      <c r="D130" t="s">
        <v>29</v>
      </c>
      <c r="E130" s="93">
        <v>135700</v>
      </c>
    </row>
    <row r="131" spans="2:5" ht="12.75">
      <c r="B131" s="54"/>
      <c r="C131" s="6">
        <v>4040</v>
      </c>
      <c r="D131" t="s">
        <v>30</v>
      </c>
      <c r="E131" s="93">
        <v>12229</v>
      </c>
    </row>
    <row r="132" spans="2:5" ht="12.75">
      <c r="B132" s="54"/>
      <c r="C132" s="6">
        <v>4110</v>
      </c>
      <c r="D132" t="s">
        <v>31</v>
      </c>
      <c r="E132" s="93">
        <v>25200</v>
      </c>
    </row>
    <row r="133" spans="2:5" ht="12.75">
      <c r="B133" s="54"/>
      <c r="C133" s="6">
        <v>4120</v>
      </c>
      <c r="D133" t="s">
        <v>428</v>
      </c>
      <c r="E133" s="93">
        <v>3550</v>
      </c>
    </row>
    <row r="134" spans="2:5" ht="12.75">
      <c r="B134" s="54"/>
      <c r="C134" s="6">
        <v>4210</v>
      </c>
      <c r="D134" t="s">
        <v>32</v>
      </c>
      <c r="E134" s="93">
        <v>1060</v>
      </c>
    </row>
    <row r="135" spans="1:5" ht="12.75">
      <c r="A135"/>
      <c r="B135" s="54"/>
      <c r="C135" s="6">
        <v>4260</v>
      </c>
      <c r="D135" t="s">
        <v>33</v>
      </c>
      <c r="E135" s="93">
        <v>3430</v>
      </c>
    </row>
    <row r="136" spans="1:5" ht="12.75">
      <c r="A136"/>
      <c r="B136" s="54"/>
      <c r="C136" s="6">
        <v>4300</v>
      </c>
      <c r="D136" t="s">
        <v>35</v>
      </c>
      <c r="E136" s="93">
        <v>3750</v>
      </c>
    </row>
    <row r="137" spans="1:5" ht="12.75">
      <c r="A137"/>
      <c r="B137" s="54"/>
      <c r="C137" s="6">
        <v>4360</v>
      </c>
      <c r="D137" t="s">
        <v>276</v>
      </c>
      <c r="E137" s="93">
        <v>2700</v>
      </c>
    </row>
    <row r="138" spans="1:5" ht="12.75">
      <c r="A138"/>
      <c r="B138" s="54"/>
      <c r="C138" s="6">
        <v>4410</v>
      </c>
      <c r="D138" t="s">
        <v>36</v>
      </c>
      <c r="E138" s="93">
        <v>2600</v>
      </c>
    </row>
    <row r="139" spans="1:5" ht="12.75">
      <c r="A139"/>
      <c r="B139" s="54"/>
      <c r="C139" s="6">
        <v>4440</v>
      </c>
      <c r="D139" t="s">
        <v>38</v>
      </c>
      <c r="E139" s="93">
        <v>4651</v>
      </c>
    </row>
    <row r="140" spans="1:5" ht="12.75">
      <c r="A140"/>
      <c r="B140" s="54"/>
      <c r="C140" s="6">
        <v>4700</v>
      </c>
      <c r="D140" t="s">
        <v>216</v>
      </c>
      <c r="E140" s="93">
        <v>500</v>
      </c>
    </row>
    <row r="141" spans="1:5" ht="12.75">
      <c r="A141"/>
      <c r="B141" s="54"/>
      <c r="C141" s="6">
        <v>4710</v>
      </c>
      <c r="D141" t="s">
        <v>414</v>
      </c>
      <c r="E141" s="93">
        <v>1300</v>
      </c>
    </row>
    <row r="142" spans="1:5" ht="12.75">
      <c r="A142"/>
      <c r="B142" s="33" t="s">
        <v>370</v>
      </c>
      <c r="C142" s="63"/>
      <c r="D142" s="72" t="s">
        <v>306</v>
      </c>
      <c r="E142" s="100">
        <f>E143</f>
        <v>240000</v>
      </c>
    </row>
    <row r="143" spans="1:5" ht="12.75">
      <c r="A143"/>
      <c r="B143" s="62"/>
      <c r="C143" s="63">
        <v>4330</v>
      </c>
      <c r="D143" s="48" t="s">
        <v>317</v>
      </c>
      <c r="E143" s="100">
        <v>240000</v>
      </c>
    </row>
    <row r="144" spans="1:5" ht="12.75">
      <c r="A144"/>
      <c r="B144" s="62"/>
      <c r="C144" s="63"/>
      <c r="D144" s="48" t="s">
        <v>201</v>
      </c>
      <c r="E144" s="100"/>
    </row>
    <row r="149" ht="12" customHeight="1"/>
    <row r="150" spans="1:5" ht="12.75">
      <c r="A150"/>
      <c r="B150"/>
      <c r="C150"/>
      <c r="E150" s="77" t="s">
        <v>10</v>
      </c>
    </row>
    <row r="151" spans="1:5" ht="12.75">
      <c r="A151"/>
      <c r="B151"/>
      <c r="C151"/>
      <c r="D151" s="7" t="s">
        <v>412</v>
      </c>
      <c r="E151" s="77" t="s">
        <v>465</v>
      </c>
    </row>
    <row r="152" spans="1:5" ht="12.75">
      <c r="A152"/>
      <c r="B152"/>
      <c r="C152"/>
      <c r="D152" s="6" t="s">
        <v>9</v>
      </c>
      <c r="E152" s="77" t="s">
        <v>152</v>
      </c>
    </row>
    <row r="153" ht="12.75">
      <c r="E153" s="77" t="s">
        <v>466</v>
      </c>
    </row>
    <row r="154" spans="1:5" ht="12.75">
      <c r="A154" s="1" t="s">
        <v>0</v>
      </c>
      <c r="B154" s="1" t="s">
        <v>3</v>
      </c>
      <c r="C154" s="1" t="s">
        <v>4</v>
      </c>
      <c r="D154" s="1" t="s">
        <v>5</v>
      </c>
      <c r="E154" s="80" t="s">
        <v>6</v>
      </c>
    </row>
    <row r="155" spans="1:5" s="5" customFormat="1" ht="12.75">
      <c r="A155" s="7">
        <v>801</v>
      </c>
      <c r="B155" s="7"/>
      <c r="C155" s="7"/>
      <c r="D155" s="5" t="s">
        <v>7</v>
      </c>
      <c r="E155" s="90">
        <f>E156+E176+E181</f>
        <v>1986771</v>
      </c>
    </row>
    <row r="156" spans="1:5" s="58" customFormat="1" ht="12.75">
      <c r="A156" s="59"/>
      <c r="B156" s="59">
        <v>80104</v>
      </c>
      <c r="C156" s="59"/>
      <c r="D156" s="58" t="s">
        <v>151</v>
      </c>
      <c r="E156" s="91">
        <f>SUM(E157:E175)</f>
        <v>1792330</v>
      </c>
    </row>
    <row r="157" spans="3:5" ht="12.75">
      <c r="C157" s="6">
        <v>3020</v>
      </c>
      <c r="D157" t="s">
        <v>28</v>
      </c>
      <c r="E157" s="77">
        <v>11000</v>
      </c>
    </row>
    <row r="158" spans="3:5" ht="12.75">
      <c r="C158" s="6">
        <v>4010</v>
      </c>
      <c r="D158" t="s">
        <v>29</v>
      </c>
      <c r="E158" s="77">
        <v>1250000</v>
      </c>
    </row>
    <row r="159" spans="3:5" ht="12.75">
      <c r="C159" s="6">
        <v>4040</v>
      </c>
      <c r="D159" t="s">
        <v>30</v>
      </c>
      <c r="E159" s="77">
        <v>102847</v>
      </c>
    </row>
    <row r="160" spans="3:5" ht="12.75">
      <c r="C160" s="6">
        <v>4110</v>
      </c>
      <c r="D160" t="s">
        <v>31</v>
      </c>
      <c r="E160" s="77">
        <v>212670</v>
      </c>
    </row>
    <row r="161" spans="3:5" ht="12.75">
      <c r="C161" s="6">
        <v>4120</v>
      </c>
      <c r="D161" t="s">
        <v>428</v>
      </c>
      <c r="E161" s="77">
        <v>31115</v>
      </c>
    </row>
    <row r="162" spans="3:5" ht="12.75">
      <c r="C162" s="6">
        <v>4170</v>
      </c>
      <c r="D162" t="s">
        <v>203</v>
      </c>
      <c r="E162" s="77">
        <v>5000</v>
      </c>
    </row>
    <row r="163" spans="3:5" ht="12.75">
      <c r="C163" s="6">
        <v>4210</v>
      </c>
      <c r="D163" t="s">
        <v>32</v>
      </c>
      <c r="E163" s="77">
        <v>10000</v>
      </c>
    </row>
    <row r="164" spans="3:5" ht="12.75">
      <c r="C164" s="6">
        <v>4240</v>
      </c>
      <c r="D164" t="s">
        <v>343</v>
      </c>
      <c r="E164" s="77">
        <v>3000</v>
      </c>
    </row>
    <row r="165" spans="3:5" ht="12.75">
      <c r="C165" s="6">
        <v>4260</v>
      </c>
      <c r="D165" t="s">
        <v>33</v>
      </c>
      <c r="E165" s="77">
        <v>60000</v>
      </c>
    </row>
    <row r="166" spans="3:5" ht="12.75">
      <c r="C166" s="6">
        <v>4270</v>
      </c>
      <c r="D166" t="s">
        <v>34</v>
      </c>
      <c r="E166" s="77">
        <v>10000</v>
      </c>
    </row>
    <row r="167" spans="3:5" ht="12.75">
      <c r="C167" s="6">
        <v>4280</v>
      </c>
      <c r="D167" t="s">
        <v>213</v>
      </c>
      <c r="E167" s="77">
        <v>2000</v>
      </c>
    </row>
    <row r="168" spans="3:5" ht="12.75">
      <c r="C168" s="6">
        <v>4300</v>
      </c>
      <c r="D168" t="s">
        <v>35</v>
      </c>
      <c r="E168" s="77">
        <v>7653</v>
      </c>
    </row>
    <row r="169" spans="3:5" ht="12.75">
      <c r="C169" s="6">
        <v>4360</v>
      </c>
      <c r="D169" t="s">
        <v>276</v>
      </c>
      <c r="E169" s="77">
        <v>2850</v>
      </c>
    </row>
    <row r="170" spans="3:5" ht="12.75">
      <c r="C170" s="6">
        <v>4410</v>
      </c>
      <c r="D170" t="s">
        <v>36</v>
      </c>
      <c r="E170" s="77">
        <v>1000</v>
      </c>
    </row>
    <row r="171" spans="3:5" ht="12.75">
      <c r="C171" s="6">
        <v>4430</v>
      </c>
      <c r="D171" t="s">
        <v>37</v>
      </c>
      <c r="E171" s="77">
        <v>5000</v>
      </c>
    </row>
    <row r="172" spans="1:5" ht="12.75">
      <c r="A172" s="3"/>
      <c r="B172" s="3"/>
      <c r="C172" s="6">
        <v>4440</v>
      </c>
      <c r="D172" t="s">
        <v>38</v>
      </c>
      <c r="E172" s="88">
        <v>69195</v>
      </c>
    </row>
    <row r="173" spans="1:5" ht="12.75">
      <c r="A173" s="3"/>
      <c r="B173" s="3"/>
      <c r="C173" s="6">
        <v>4700</v>
      </c>
      <c r="D173" t="s">
        <v>220</v>
      </c>
      <c r="E173" s="88">
        <v>1000</v>
      </c>
    </row>
    <row r="174" spans="1:5" ht="12.75">
      <c r="A174" s="3"/>
      <c r="B174" s="3"/>
      <c r="D174" t="s">
        <v>221</v>
      </c>
      <c r="E174" s="88"/>
    </row>
    <row r="175" spans="1:5" ht="12.75">
      <c r="A175" s="3"/>
      <c r="B175" s="3"/>
      <c r="C175" s="6">
        <v>4710</v>
      </c>
      <c r="D175" t="s">
        <v>414</v>
      </c>
      <c r="E175" s="88">
        <v>8000</v>
      </c>
    </row>
    <row r="176" spans="1:10" s="58" customFormat="1" ht="12.75">
      <c r="A176" s="59"/>
      <c r="B176" s="59">
        <v>80146</v>
      </c>
      <c r="C176" s="59"/>
      <c r="D176" s="58" t="s">
        <v>146</v>
      </c>
      <c r="E176" s="91">
        <f>SUM(E177:E180)</f>
        <v>7120</v>
      </c>
      <c r="G176" s="59"/>
      <c r="H176" s="59"/>
      <c r="J176" s="126"/>
    </row>
    <row r="177" spans="1:10" ht="12.75">
      <c r="A177" s="7"/>
      <c r="B177" s="7"/>
      <c r="C177" s="6">
        <v>4210</v>
      </c>
      <c r="D177" t="s">
        <v>32</v>
      </c>
      <c r="E177" s="93">
        <v>1801</v>
      </c>
      <c r="G177" s="6"/>
      <c r="H177" s="6"/>
      <c r="J177" s="4"/>
    </row>
    <row r="178" spans="1:10" ht="12.75">
      <c r="A178" s="7"/>
      <c r="B178" s="7"/>
      <c r="C178" s="6">
        <v>4300</v>
      </c>
      <c r="D178" t="s">
        <v>35</v>
      </c>
      <c r="E178" s="93">
        <v>1000</v>
      </c>
      <c r="G178" s="6"/>
      <c r="H178" s="6"/>
      <c r="J178" s="4"/>
    </row>
    <row r="179" spans="3:10" ht="12.75">
      <c r="C179" s="6">
        <v>4700</v>
      </c>
      <c r="D179" t="s">
        <v>220</v>
      </c>
      <c r="E179" s="77">
        <v>4319</v>
      </c>
      <c r="G179" s="6"/>
      <c r="H179" s="6"/>
      <c r="J179" s="4"/>
    </row>
    <row r="180" spans="4:10" ht="12.75">
      <c r="D180" t="s">
        <v>221</v>
      </c>
      <c r="G180" s="6"/>
      <c r="H180" s="6"/>
      <c r="J180" s="4"/>
    </row>
    <row r="181" spans="1:10" s="58" customFormat="1" ht="15.75">
      <c r="A181" s="59"/>
      <c r="B181" s="123" t="s">
        <v>339</v>
      </c>
      <c r="C181" s="124"/>
      <c r="D181" s="118" t="s">
        <v>344</v>
      </c>
      <c r="E181" s="91">
        <f>SUM(E184:E190)</f>
        <v>187321</v>
      </c>
      <c r="G181" s="59"/>
      <c r="H181" s="59"/>
      <c r="J181" s="126"/>
    </row>
    <row r="182" spans="1:10" s="58" customFormat="1" ht="15.75">
      <c r="A182" s="59"/>
      <c r="B182" s="125"/>
      <c r="C182" s="124"/>
      <c r="D182" s="118" t="s">
        <v>345</v>
      </c>
      <c r="E182" s="91"/>
      <c r="G182" s="59"/>
      <c r="H182" s="59"/>
      <c r="J182" s="126"/>
    </row>
    <row r="183" spans="1:10" s="58" customFormat="1" ht="15.75">
      <c r="A183" s="59"/>
      <c r="B183" s="125"/>
      <c r="C183" s="124"/>
      <c r="D183" s="118" t="s">
        <v>346</v>
      </c>
      <c r="E183" s="91"/>
      <c r="G183" s="59"/>
      <c r="H183" s="59"/>
      <c r="J183" s="126"/>
    </row>
    <row r="184" spans="2:10" ht="15">
      <c r="B184" s="116"/>
      <c r="C184" s="6">
        <v>3020</v>
      </c>
      <c r="D184" t="s">
        <v>28</v>
      </c>
      <c r="E184" s="108">
        <v>500</v>
      </c>
      <c r="G184" s="6"/>
      <c r="H184" s="6"/>
      <c r="J184" s="4"/>
    </row>
    <row r="185" spans="1:10" ht="15">
      <c r="A185"/>
      <c r="B185" s="116"/>
      <c r="C185" s="117">
        <v>4010</v>
      </c>
      <c r="D185" s="115" t="s">
        <v>29</v>
      </c>
      <c r="E185" s="108">
        <v>141977</v>
      </c>
      <c r="G185" s="6"/>
      <c r="H185" s="6"/>
      <c r="J185" s="4"/>
    </row>
    <row r="186" spans="1:10" ht="15">
      <c r="A186"/>
      <c r="B186" s="116"/>
      <c r="C186" s="6">
        <v>4040</v>
      </c>
      <c r="D186" t="s">
        <v>30</v>
      </c>
      <c r="E186" s="108">
        <v>12000</v>
      </c>
      <c r="G186" s="6"/>
      <c r="H186" s="6"/>
      <c r="J186" s="4"/>
    </row>
    <row r="187" spans="1:10" ht="15">
      <c r="A187"/>
      <c r="B187" s="116"/>
      <c r="C187" s="117">
        <v>4110</v>
      </c>
      <c r="D187" s="115" t="s">
        <v>31</v>
      </c>
      <c r="E187" s="108">
        <v>22200</v>
      </c>
      <c r="G187" s="6"/>
      <c r="H187" s="6"/>
      <c r="J187" s="4"/>
    </row>
    <row r="188" spans="1:10" ht="15">
      <c r="A188"/>
      <c r="B188" s="116"/>
      <c r="C188" s="117">
        <v>4120</v>
      </c>
      <c r="D188" t="s">
        <v>428</v>
      </c>
      <c r="E188" s="108">
        <v>3500</v>
      </c>
      <c r="G188" s="6"/>
      <c r="H188" s="6"/>
      <c r="J188" s="4"/>
    </row>
    <row r="189" spans="1:10" ht="12.75">
      <c r="A189"/>
      <c r="C189" s="6">
        <v>4440</v>
      </c>
      <c r="D189" t="s">
        <v>38</v>
      </c>
      <c r="E189" s="77">
        <v>6444</v>
      </c>
      <c r="G189" s="6"/>
      <c r="H189" s="6"/>
      <c r="J189" s="4"/>
    </row>
    <row r="190" spans="1:10" ht="12.75">
      <c r="A190"/>
      <c r="C190" s="6">
        <v>4710</v>
      </c>
      <c r="D190" t="s">
        <v>414</v>
      </c>
      <c r="E190" s="77">
        <v>700</v>
      </c>
      <c r="G190" s="6"/>
      <c r="H190" s="6"/>
      <c r="J190" s="4"/>
    </row>
    <row r="191" spans="1:10" ht="12.75">
      <c r="A191"/>
      <c r="G191" s="6"/>
      <c r="H191" s="6"/>
      <c r="J191" s="4"/>
    </row>
    <row r="192" spans="1:10" ht="12.75">
      <c r="A192"/>
      <c r="G192" s="6"/>
      <c r="H192" s="6"/>
      <c r="J192" s="4"/>
    </row>
    <row r="193" spans="1:10" ht="12.75">
      <c r="A193"/>
      <c r="G193" s="6"/>
      <c r="H193" s="6"/>
      <c r="J193" s="4"/>
    </row>
    <row r="194" spans="1:10" ht="12.75">
      <c r="A194"/>
      <c r="G194" s="6"/>
      <c r="H194" s="6"/>
      <c r="J194" s="4"/>
    </row>
    <row r="195" spans="1:10" ht="12.75">
      <c r="A195"/>
      <c r="G195" s="6"/>
      <c r="H195" s="6"/>
      <c r="J195" s="4"/>
    </row>
    <row r="196" spans="1:10" ht="12.75">
      <c r="A196"/>
      <c r="G196" s="6"/>
      <c r="H196" s="6"/>
      <c r="J196" s="4"/>
    </row>
    <row r="197" spans="7:10" ht="12.75" customHeight="1">
      <c r="G197" s="6"/>
      <c r="H197" s="6"/>
      <c r="J197" s="4"/>
    </row>
    <row r="198" spans="7:10" ht="12.75" customHeight="1">
      <c r="G198" s="6"/>
      <c r="H198" s="6"/>
      <c r="J198" s="4"/>
    </row>
    <row r="199" spans="7:10" ht="12.75" customHeight="1">
      <c r="G199" s="6"/>
      <c r="H199" s="6"/>
      <c r="J199" s="4"/>
    </row>
    <row r="200" spans="7:10" ht="12.75" customHeight="1">
      <c r="G200" s="6"/>
      <c r="H200" s="6"/>
      <c r="J200" s="4"/>
    </row>
    <row r="201" spans="7:10" ht="12.75" customHeight="1">
      <c r="G201" s="6"/>
      <c r="H201" s="6"/>
      <c r="J201" s="4"/>
    </row>
    <row r="202" spans="7:10" ht="12.75" customHeight="1">
      <c r="G202" s="6"/>
      <c r="H202" s="6"/>
      <c r="J202" s="4"/>
    </row>
    <row r="203" spans="7:10" ht="12.75" customHeight="1">
      <c r="G203" s="6"/>
      <c r="H203" s="6"/>
      <c r="J203" s="4"/>
    </row>
    <row r="204" spans="5:10" ht="12.75">
      <c r="E204" s="77" t="s">
        <v>11</v>
      </c>
      <c r="G204" s="6"/>
      <c r="H204" s="6"/>
      <c r="J204" s="4"/>
    </row>
    <row r="205" spans="4:10" ht="12.75">
      <c r="D205" s="7" t="s">
        <v>411</v>
      </c>
      <c r="E205" s="77" t="s">
        <v>465</v>
      </c>
      <c r="G205" s="6"/>
      <c r="H205" s="6"/>
      <c r="J205" s="4"/>
    </row>
    <row r="206" spans="4:10" ht="12.75">
      <c r="D206" s="6" t="s">
        <v>15</v>
      </c>
      <c r="E206" s="77" t="s">
        <v>152</v>
      </c>
      <c r="G206" s="6"/>
      <c r="H206" s="6"/>
      <c r="J206" s="4"/>
    </row>
    <row r="207" spans="5:10" ht="12.75">
      <c r="E207" s="77" t="s">
        <v>466</v>
      </c>
      <c r="G207" s="6"/>
      <c r="H207" s="6"/>
      <c r="J207" s="4"/>
    </row>
    <row r="208" spans="1:10" ht="12.75">
      <c r="A208" s="1" t="s">
        <v>0</v>
      </c>
      <c r="B208" s="1" t="s">
        <v>3</v>
      </c>
      <c r="C208" s="1" t="s">
        <v>4</v>
      </c>
      <c r="D208" s="1" t="s">
        <v>5</v>
      </c>
      <c r="E208" s="80"/>
      <c r="G208" s="6"/>
      <c r="H208" s="6"/>
      <c r="J208" s="4"/>
    </row>
    <row r="209" spans="7:10" ht="12.75">
      <c r="G209" s="6"/>
      <c r="H209" s="6"/>
      <c r="J209" s="4"/>
    </row>
    <row r="210" spans="1:10" s="5" customFormat="1" ht="12.75">
      <c r="A210" s="7">
        <v>801</v>
      </c>
      <c r="B210" s="7"/>
      <c r="C210" s="7"/>
      <c r="D210" s="5" t="s">
        <v>7</v>
      </c>
      <c r="E210" s="90">
        <f>E211+E232+E238</f>
        <v>1728438</v>
      </c>
      <c r="G210" s="7"/>
      <c r="H210" s="7"/>
      <c r="J210" s="8"/>
    </row>
    <row r="211" spans="1:10" s="58" customFormat="1" ht="12.75">
      <c r="A211" s="59"/>
      <c r="B211" s="59">
        <v>80104</v>
      </c>
      <c r="C211" s="59"/>
      <c r="D211" s="58" t="s">
        <v>151</v>
      </c>
      <c r="E211" s="91">
        <f>SUM(E212:E231)</f>
        <v>1600640</v>
      </c>
      <c r="G211" s="59"/>
      <c r="H211" s="59"/>
      <c r="J211" s="126"/>
    </row>
    <row r="212" spans="3:10" ht="12.75">
      <c r="C212" s="6">
        <v>3020</v>
      </c>
      <c r="D212" t="s">
        <v>28</v>
      </c>
      <c r="E212" s="86">
        <v>10000</v>
      </c>
      <c r="G212" s="6"/>
      <c r="H212" s="6"/>
      <c r="J212" s="4"/>
    </row>
    <row r="213" spans="3:10" ht="12.75">
      <c r="C213" s="6">
        <v>4010</v>
      </c>
      <c r="D213" t="s">
        <v>29</v>
      </c>
      <c r="E213" s="86">
        <v>1045000</v>
      </c>
      <c r="G213" s="6"/>
      <c r="H213" s="6"/>
      <c r="J213" s="4"/>
    </row>
    <row r="214" spans="3:10" ht="12.75">
      <c r="C214" s="6">
        <v>4040</v>
      </c>
      <c r="D214" t="s">
        <v>30</v>
      </c>
      <c r="E214" s="86">
        <v>87000</v>
      </c>
      <c r="G214" s="6"/>
      <c r="H214" s="6"/>
      <c r="J214" s="4"/>
    </row>
    <row r="215" spans="3:10" ht="12.75">
      <c r="C215" s="6">
        <v>4110</v>
      </c>
      <c r="D215" t="s">
        <v>31</v>
      </c>
      <c r="E215" s="86">
        <v>177693</v>
      </c>
      <c r="G215" s="6"/>
      <c r="H215" s="6"/>
      <c r="J215" s="4"/>
    </row>
    <row r="216" spans="3:10" ht="12.75">
      <c r="C216" s="6">
        <v>4120</v>
      </c>
      <c r="D216" t="s">
        <v>428</v>
      </c>
      <c r="E216" s="86">
        <v>26091</v>
      </c>
      <c r="G216" s="6"/>
      <c r="H216" s="6"/>
      <c r="J216" s="4"/>
    </row>
    <row r="217" spans="3:10" ht="12.75">
      <c r="C217" s="6">
        <v>4170</v>
      </c>
      <c r="D217" t="s">
        <v>203</v>
      </c>
      <c r="E217" s="86">
        <v>5000</v>
      </c>
      <c r="G217" s="6"/>
      <c r="H217" s="6"/>
      <c r="J217" s="4"/>
    </row>
    <row r="218" spans="3:10" ht="12.75">
      <c r="C218" s="6">
        <v>4210</v>
      </c>
      <c r="D218" t="s">
        <v>32</v>
      </c>
      <c r="E218" s="86">
        <v>10000</v>
      </c>
      <c r="G218" s="6"/>
      <c r="H218" s="6"/>
      <c r="J218" s="4"/>
    </row>
    <row r="219" spans="3:10" ht="12.75">
      <c r="C219" s="6">
        <v>4240</v>
      </c>
      <c r="D219" t="s">
        <v>343</v>
      </c>
      <c r="E219" s="86">
        <v>3000</v>
      </c>
      <c r="G219" s="6"/>
      <c r="H219" s="6"/>
      <c r="J219" s="4"/>
    </row>
    <row r="220" spans="3:10" ht="12.75">
      <c r="C220" s="6">
        <v>4260</v>
      </c>
      <c r="D220" t="s">
        <v>33</v>
      </c>
      <c r="E220" s="86">
        <v>60000</v>
      </c>
      <c r="G220" s="6"/>
      <c r="H220" s="6"/>
      <c r="J220" s="4"/>
    </row>
    <row r="221" spans="3:10" ht="12.75">
      <c r="C221" s="6">
        <v>4270</v>
      </c>
      <c r="D221" t="s">
        <v>34</v>
      </c>
      <c r="E221" s="86">
        <v>10000</v>
      </c>
      <c r="G221" s="6"/>
      <c r="H221" s="6"/>
      <c r="J221" s="4"/>
    </row>
    <row r="222" spans="3:10" ht="12.75">
      <c r="C222" s="6">
        <v>4280</v>
      </c>
      <c r="D222" t="s">
        <v>213</v>
      </c>
      <c r="E222" s="86">
        <v>2000</v>
      </c>
      <c r="G222" s="6"/>
      <c r="H222" s="6"/>
      <c r="J222" s="4"/>
    </row>
    <row r="223" spans="3:10" ht="12.75">
      <c r="C223" s="6">
        <v>4300</v>
      </c>
      <c r="D223" t="s">
        <v>35</v>
      </c>
      <c r="E223" s="86">
        <v>8735</v>
      </c>
      <c r="G223" s="6"/>
      <c r="H223" s="6"/>
      <c r="J223" s="4"/>
    </row>
    <row r="224" spans="3:10" ht="12.75">
      <c r="C224" s="6">
        <v>4360</v>
      </c>
      <c r="D224" t="s">
        <v>276</v>
      </c>
      <c r="E224" s="86">
        <v>2850</v>
      </c>
      <c r="G224" s="6"/>
      <c r="H224" s="6"/>
      <c r="J224" s="4"/>
    </row>
    <row r="225" spans="3:10" ht="14.25" customHeight="1">
      <c r="C225" s="6">
        <v>4410</v>
      </c>
      <c r="D225" t="s">
        <v>36</v>
      </c>
      <c r="E225" s="86">
        <v>1000</v>
      </c>
      <c r="G225" s="6"/>
      <c r="H225" s="6"/>
      <c r="J225" s="4"/>
    </row>
    <row r="226" spans="3:10" ht="12.75">
      <c r="C226" s="6">
        <v>4430</v>
      </c>
      <c r="D226" t="s">
        <v>37</v>
      </c>
      <c r="E226" s="86">
        <v>5000</v>
      </c>
      <c r="G226" s="6"/>
      <c r="H226" s="6"/>
      <c r="J226" s="4"/>
    </row>
    <row r="227" spans="1:10" ht="12.75">
      <c r="A227" s="3"/>
      <c r="B227" s="3"/>
      <c r="C227" s="6">
        <v>4440</v>
      </c>
      <c r="D227" t="s">
        <v>38</v>
      </c>
      <c r="E227" s="86">
        <v>59271</v>
      </c>
      <c r="G227" s="6"/>
      <c r="H227" s="6"/>
      <c r="J227" s="4"/>
    </row>
    <row r="228" spans="1:10" ht="12.75">
      <c r="A228" s="3"/>
      <c r="B228" s="3"/>
      <c r="C228" s="6">
        <v>4700</v>
      </c>
      <c r="D228" t="s">
        <v>220</v>
      </c>
      <c r="E228" s="86">
        <v>1000</v>
      </c>
      <c r="G228" s="6"/>
      <c r="H228" s="6"/>
      <c r="J228" s="4"/>
    </row>
    <row r="229" spans="1:10" ht="12.75">
      <c r="A229" s="3"/>
      <c r="B229" s="3"/>
      <c r="D229" t="s">
        <v>221</v>
      </c>
      <c r="E229" s="86"/>
      <c r="G229" s="6"/>
      <c r="H229" s="6"/>
      <c r="J229" s="4"/>
    </row>
    <row r="230" spans="1:10" ht="12.75">
      <c r="A230" s="3"/>
      <c r="B230" s="3"/>
      <c r="C230" s="6">
        <v>4710</v>
      </c>
      <c r="D230" t="s">
        <v>414</v>
      </c>
      <c r="E230" s="86">
        <v>7000</v>
      </c>
      <c r="G230" s="6"/>
      <c r="H230" s="6"/>
      <c r="J230" s="4"/>
    </row>
    <row r="231" spans="1:10" ht="12.75">
      <c r="A231" s="3"/>
      <c r="B231" s="3"/>
      <c r="C231" s="6">
        <v>6050</v>
      </c>
      <c r="D231" s="12" t="s">
        <v>212</v>
      </c>
      <c r="E231" s="86">
        <v>80000</v>
      </c>
      <c r="G231" s="6"/>
      <c r="H231" s="6"/>
      <c r="J231" s="4"/>
    </row>
    <row r="232" spans="1:10" s="58" customFormat="1" ht="12.75">
      <c r="A232" s="59"/>
      <c r="B232" s="59">
        <v>80146</v>
      </c>
      <c r="C232" s="59"/>
      <c r="D232" s="58" t="s">
        <v>146</v>
      </c>
      <c r="E232" s="91">
        <f>SUM(E233:E236)</f>
        <v>6019</v>
      </c>
      <c r="G232" s="59"/>
      <c r="H232" s="59"/>
      <c r="J232" s="126"/>
    </row>
    <row r="233" spans="1:10" ht="12.75">
      <c r="A233" s="7"/>
      <c r="B233" s="7"/>
      <c r="C233" s="6">
        <v>4210</v>
      </c>
      <c r="D233" t="s">
        <v>32</v>
      </c>
      <c r="E233" s="77">
        <v>670</v>
      </c>
      <c r="G233" s="6"/>
      <c r="H233" s="6"/>
      <c r="J233" s="4"/>
    </row>
    <row r="234" spans="1:10" ht="12.75">
      <c r="A234" s="7"/>
      <c r="C234" s="6">
        <v>4300</v>
      </c>
      <c r="D234" t="s">
        <v>35</v>
      </c>
      <c r="E234" s="92">
        <v>1000</v>
      </c>
      <c r="G234" s="6"/>
      <c r="H234" s="6"/>
      <c r="J234" s="4"/>
    </row>
    <row r="235" spans="1:10" ht="12.75">
      <c r="A235" s="7"/>
      <c r="C235" s="6">
        <v>4410</v>
      </c>
      <c r="D235" t="s">
        <v>36</v>
      </c>
      <c r="E235" s="92">
        <v>600</v>
      </c>
      <c r="G235" s="6"/>
      <c r="H235" s="6"/>
      <c r="J235" s="4"/>
    </row>
    <row r="236" spans="1:10" ht="12.75">
      <c r="A236" s="3"/>
      <c r="B236" s="3"/>
      <c r="C236" s="6">
        <v>4700</v>
      </c>
      <c r="D236" t="s">
        <v>220</v>
      </c>
      <c r="E236" s="86">
        <v>3749</v>
      </c>
      <c r="G236" s="6"/>
      <c r="H236" s="6"/>
      <c r="J236" s="4"/>
    </row>
    <row r="237" spans="1:10" ht="12.75">
      <c r="A237" s="3"/>
      <c r="B237" s="3"/>
      <c r="D237" t="s">
        <v>221</v>
      </c>
      <c r="E237" s="86"/>
      <c r="G237" s="6"/>
      <c r="H237" s="6"/>
      <c r="J237" s="4"/>
    </row>
    <row r="238" spans="1:10" s="58" customFormat="1" ht="15.75">
      <c r="A238" s="59"/>
      <c r="B238" s="123" t="s">
        <v>339</v>
      </c>
      <c r="C238" s="124"/>
      <c r="D238" s="118" t="s">
        <v>344</v>
      </c>
      <c r="E238" s="91">
        <f>SUM(E241:E252)</f>
        <v>121779</v>
      </c>
      <c r="G238" s="59"/>
      <c r="H238" s="59"/>
      <c r="J238" s="126"/>
    </row>
    <row r="239" spans="1:10" s="58" customFormat="1" ht="15.75">
      <c r="A239" s="59"/>
      <c r="B239" s="125"/>
      <c r="C239" s="124"/>
      <c r="D239" s="118" t="s">
        <v>345</v>
      </c>
      <c r="E239" s="91"/>
      <c r="G239" s="59"/>
      <c r="H239" s="59"/>
      <c r="J239" s="126"/>
    </row>
    <row r="240" spans="1:10" s="58" customFormat="1" ht="15.75">
      <c r="A240" s="59"/>
      <c r="B240" s="125"/>
      <c r="C240" s="124"/>
      <c r="D240" s="118" t="s">
        <v>346</v>
      </c>
      <c r="E240" s="91"/>
      <c r="G240" s="59"/>
      <c r="H240" s="59"/>
      <c r="J240" s="126"/>
    </row>
    <row r="241" spans="2:10" ht="15">
      <c r="B241" s="116"/>
      <c r="C241" s="6">
        <v>3020</v>
      </c>
      <c r="D241" t="s">
        <v>28</v>
      </c>
      <c r="E241" s="108">
        <v>250</v>
      </c>
      <c r="G241" s="6"/>
      <c r="H241" s="6"/>
      <c r="J241" s="4"/>
    </row>
    <row r="242" spans="2:10" ht="15">
      <c r="B242" s="116"/>
      <c r="C242" s="117">
        <v>4010</v>
      </c>
      <c r="D242" s="115" t="s">
        <v>29</v>
      </c>
      <c r="E242" s="108">
        <v>86200</v>
      </c>
      <c r="G242" s="6"/>
      <c r="H242" s="6"/>
      <c r="J242" s="4"/>
    </row>
    <row r="243" spans="2:10" ht="15">
      <c r="B243" s="116"/>
      <c r="C243" s="6">
        <v>4040</v>
      </c>
      <c r="D243" t="s">
        <v>30</v>
      </c>
      <c r="E243" s="108">
        <v>8800</v>
      </c>
      <c r="G243" s="6"/>
      <c r="H243" s="6"/>
      <c r="J243" s="4"/>
    </row>
    <row r="244" spans="2:10" ht="15">
      <c r="B244" s="116"/>
      <c r="C244" s="117">
        <v>4110</v>
      </c>
      <c r="D244" s="115" t="s">
        <v>31</v>
      </c>
      <c r="E244" s="108">
        <v>16500</v>
      </c>
      <c r="G244" s="6"/>
      <c r="H244" s="6"/>
      <c r="J244" s="4"/>
    </row>
    <row r="245" spans="2:10" ht="15">
      <c r="B245" s="116"/>
      <c r="C245" s="117">
        <v>4120</v>
      </c>
      <c r="D245" t="s">
        <v>428</v>
      </c>
      <c r="E245" s="108">
        <v>2500</v>
      </c>
      <c r="G245" s="6"/>
      <c r="H245" s="6"/>
      <c r="J245" s="4"/>
    </row>
    <row r="246" spans="1:10" ht="15">
      <c r="A246"/>
      <c r="B246" s="116"/>
      <c r="C246" s="6">
        <v>4210</v>
      </c>
      <c r="D246" t="s">
        <v>32</v>
      </c>
      <c r="E246" s="108">
        <v>1000</v>
      </c>
      <c r="G246" s="6"/>
      <c r="H246" s="6"/>
      <c r="J246" s="4"/>
    </row>
    <row r="247" spans="1:5" ht="12.75">
      <c r="A247"/>
      <c r="B247"/>
      <c r="C247" s="6">
        <v>4240</v>
      </c>
      <c r="D247" t="s">
        <v>343</v>
      </c>
      <c r="E247" s="77">
        <v>1000</v>
      </c>
    </row>
    <row r="248" spans="1:5" ht="12.75">
      <c r="A248"/>
      <c r="B248"/>
      <c r="C248" s="6">
        <v>4260</v>
      </c>
      <c r="D248" t="s">
        <v>33</v>
      </c>
      <c r="E248" s="77">
        <v>500</v>
      </c>
    </row>
    <row r="249" spans="1:15" ht="12.75">
      <c r="A249"/>
      <c r="B249"/>
      <c r="C249" s="6">
        <v>4270</v>
      </c>
      <c r="D249" t="s">
        <v>34</v>
      </c>
      <c r="E249" s="77">
        <v>500</v>
      </c>
      <c r="O249" t="s">
        <v>64</v>
      </c>
    </row>
    <row r="250" spans="1:5" ht="12.75">
      <c r="A250"/>
      <c r="B250"/>
      <c r="C250" s="6">
        <v>4300</v>
      </c>
      <c r="D250" t="s">
        <v>35</v>
      </c>
      <c r="E250" s="77">
        <v>1000</v>
      </c>
    </row>
    <row r="251" spans="1:5" ht="12.75">
      <c r="A251"/>
      <c r="B251"/>
      <c r="C251" s="6">
        <v>4440</v>
      </c>
      <c r="D251" t="s">
        <v>38</v>
      </c>
      <c r="E251" s="77">
        <v>3029</v>
      </c>
    </row>
    <row r="252" spans="1:5" ht="12.75">
      <c r="A252"/>
      <c r="B252"/>
      <c r="C252" s="6">
        <v>4710</v>
      </c>
      <c r="D252" t="s">
        <v>414</v>
      </c>
      <c r="E252" s="77">
        <v>500</v>
      </c>
    </row>
  </sheetData>
  <sheetProtection/>
  <printOptions gridLines="1"/>
  <pageMargins left="0.787401574803149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68"/>
  <sheetViews>
    <sheetView zoomScalePageLayoutView="0" workbookViewId="0" topLeftCell="A239">
      <selection activeCell="D279" sqref="D279"/>
    </sheetView>
  </sheetViews>
  <sheetFormatPr defaultColWidth="9.00390625" defaultRowHeight="12.75"/>
  <cols>
    <col min="1" max="1" width="3.875" style="6" customWidth="1"/>
    <col min="2" max="2" width="6.00390625" style="6" customWidth="1"/>
    <col min="3" max="3" width="4.875" style="34" customWidth="1"/>
    <col min="4" max="4" width="57.25390625" style="13" customWidth="1"/>
    <col min="5" max="5" width="21.125" style="85" customWidth="1"/>
  </cols>
  <sheetData>
    <row r="1" spans="1:5" ht="12.75">
      <c r="A1" s="6" t="s">
        <v>64</v>
      </c>
      <c r="E1" s="76" t="s">
        <v>387</v>
      </c>
    </row>
    <row r="2" ht="12.75">
      <c r="E2" s="77" t="s">
        <v>465</v>
      </c>
    </row>
    <row r="3" spans="4:5" ht="15.75">
      <c r="D3" s="44" t="s">
        <v>105</v>
      </c>
      <c r="E3" s="77" t="s">
        <v>152</v>
      </c>
    </row>
    <row r="4" spans="1:5" ht="12.75">
      <c r="A4" s="21"/>
      <c r="B4" s="21"/>
      <c r="C4" s="38"/>
      <c r="D4" s="45"/>
      <c r="E4" s="78" t="s">
        <v>466</v>
      </c>
    </row>
    <row r="5" spans="1:5" ht="12.75">
      <c r="A5" s="3" t="s">
        <v>0</v>
      </c>
      <c r="B5" s="3" t="s">
        <v>19</v>
      </c>
      <c r="C5" s="33" t="s">
        <v>82</v>
      </c>
      <c r="D5" s="16" t="s">
        <v>83</v>
      </c>
      <c r="E5" s="79" t="s">
        <v>413</v>
      </c>
    </row>
    <row r="6" spans="1:5" ht="12.75">
      <c r="A6" s="1">
        <v>1</v>
      </c>
      <c r="B6" s="1">
        <v>2</v>
      </c>
      <c r="C6" s="31" t="s">
        <v>84</v>
      </c>
      <c r="D6" s="1">
        <v>4</v>
      </c>
      <c r="E6" s="109">
        <v>5</v>
      </c>
    </row>
    <row r="7" spans="1:5" ht="12.75">
      <c r="A7" s="23"/>
      <c r="B7" s="23"/>
      <c r="C7" s="36"/>
      <c r="D7" s="49" t="s">
        <v>210</v>
      </c>
      <c r="E7" s="81">
        <f>E21+E47+E60+E67+E112+E137+E239+E121+E14+E186+E41+E259+E129+E182+E9</f>
        <v>131679436.56</v>
      </c>
    </row>
    <row r="8" spans="1:5" ht="12.75">
      <c r="A8" s="21"/>
      <c r="B8" s="21"/>
      <c r="C8" s="38"/>
      <c r="D8" s="46" t="s">
        <v>211</v>
      </c>
      <c r="E8" s="82"/>
    </row>
    <row r="9" spans="1:5" ht="12.75">
      <c r="A9" s="33" t="s">
        <v>46</v>
      </c>
      <c r="B9" s="33"/>
      <c r="C9" s="33"/>
      <c r="D9" s="73" t="s">
        <v>129</v>
      </c>
      <c r="E9" s="84">
        <f>E10</f>
        <v>9081.06</v>
      </c>
    </row>
    <row r="10" spans="1:5" ht="12.75">
      <c r="A10" s="33"/>
      <c r="B10" s="33" t="s">
        <v>464</v>
      </c>
      <c r="C10" s="33"/>
      <c r="D10" s="16" t="s">
        <v>453</v>
      </c>
      <c r="E10" s="84">
        <f>E11</f>
        <v>9081.06</v>
      </c>
    </row>
    <row r="11" spans="1:5" ht="12.75">
      <c r="A11" s="3"/>
      <c r="B11" s="3"/>
      <c r="C11" s="33" t="s">
        <v>178</v>
      </c>
      <c r="D11" s="16" t="s">
        <v>100</v>
      </c>
      <c r="E11" s="84">
        <v>9081.06</v>
      </c>
    </row>
    <row r="12" spans="1:5" ht="12.75">
      <c r="A12" s="3"/>
      <c r="B12" s="3"/>
      <c r="C12" s="33"/>
      <c r="D12" s="15" t="s">
        <v>101</v>
      </c>
      <c r="E12" s="84"/>
    </row>
    <row r="13" spans="1:5" ht="12.75">
      <c r="A13" s="3"/>
      <c r="B13" s="3"/>
      <c r="C13" s="33"/>
      <c r="D13" s="15" t="s">
        <v>102</v>
      </c>
      <c r="E13" s="83"/>
    </row>
    <row r="14" spans="1:5" ht="12.75">
      <c r="A14" s="3">
        <v>150</v>
      </c>
      <c r="B14" s="3"/>
      <c r="C14" s="33"/>
      <c r="D14" s="73" t="s">
        <v>314</v>
      </c>
      <c r="E14" s="84">
        <f>E15</f>
        <v>560000</v>
      </c>
    </row>
    <row r="15" spans="1:5" ht="12.75">
      <c r="A15" s="3"/>
      <c r="B15" s="3">
        <v>15011</v>
      </c>
      <c r="C15" s="33"/>
      <c r="D15" s="73" t="s">
        <v>315</v>
      </c>
      <c r="E15" s="84">
        <f>SUM(E16:E20)</f>
        <v>560000</v>
      </c>
    </row>
    <row r="16" spans="1:5" ht="12.75">
      <c r="A16" s="3"/>
      <c r="B16" s="3"/>
      <c r="C16" s="34" t="s">
        <v>161</v>
      </c>
      <c r="D16" s="13" t="s">
        <v>86</v>
      </c>
      <c r="E16" s="84">
        <v>420000</v>
      </c>
    </row>
    <row r="17" spans="1:5" ht="12.75">
      <c r="A17" s="3"/>
      <c r="B17" s="3"/>
      <c r="C17" s="33"/>
      <c r="D17" s="16" t="s">
        <v>135</v>
      </c>
      <c r="E17" s="83"/>
    </row>
    <row r="18" spans="1:5" ht="12.75">
      <c r="A18" s="3"/>
      <c r="B18" s="3"/>
      <c r="C18" s="33"/>
      <c r="D18" s="16" t="s">
        <v>136</v>
      </c>
      <c r="E18" s="83"/>
    </row>
    <row r="19" spans="1:5" ht="12.75">
      <c r="A19" s="3"/>
      <c r="B19" s="3"/>
      <c r="C19" s="33"/>
      <c r="D19" s="16" t="s">
        <v>137</v>
      </c>
      <c r="E19" s="84"/>
    </row>
    <row r="20" spans="1:5" ht="12.75">
      <c r="A20" s="21"/>
      <c r="B20" s="21"/>
      <c r="C20" s="38" t="s">
        <v>159</v>
      </c>
      <c r="D20" s="45" t="s">
        <v>81</v>
      </c>
      <c r="E20" s="110">
        <v>140000</v>
      </c>
    </row>
    <row r="21" spans="1:5" ht="12.75">
      <c r="A21" s="6">
        <v>700</v>
      </c>
      <c r="D21" s="13" t="s">
        <v>85</v>
      </c>
      <c r="E21" s="85">
        <f>E22</f>
        <v>5820313</v>
      </c>
    </row>
    <row r="22" spans="2:5" ht="12.75">
      <c r="B22" s="6">
        <v>70005</v>
      </c>
      <c r="D22" s="13" t="s">
        <v>22</v>
      </c>
      <c r="E22" s="85">
        <f>SUM(E23:E38)</f>
        <v>5820313</v>
      </c>
    </row>
    <row r="23" spans="3:5" ht="12.75">
      <c r="C23" s="34" t="s">
        <v>160</v>
      </c>
      <c r="D23" s="13" t="s">
        <v>318</v>
      </c>
      <c r="E23" s="85">
        <v>40000</v>
      </c>
    </row>
    <row r="24" spans="3:5" ht="12.75">
      <c r="C24" s="34" t="s">
        <v>319</v>
      </c>
      <c r="D24" s="13" t="s">
        <v>320</v>
      </c>
      <c r="E24" s="85">
        <v>100000</v>
      </c>
    </row>
    <row r="25" spans="3:5" ht="12.75">
      <c r="C25" s="34" t="s">
        <v>373</v>
      </c>
      <c r="D25" s="13" t="s">
        <v>374</v>
      </c>
      <c r="E25" s="85">
        <v>50000</v>
      </c>
    </row>
    <row r="26" ht="12.75">
      <c r="D26" s="13" t="s">
        <v>375</v>
      </c>
    </row>
    <row r="27" ht="12.75">
      <c r="D27" s="13" t="s">
        <v>376</v>
      </c>
    </row>
    <row r="28" spans="3:5" ht="12.75">
      <c r="C28" s="34" t="s">
        <v>161</v>
      </c>
      <c r="D28" s="13" t="s">
        <v>322</v>
      </c>
      <c r="E28" s="85">
        <v>2150000</v>
      </c>
    </row>
    <row r="29" ht="12.75">
      <c r="D29" s="13" t="s">
        <v>135</v>
      </c>
    </row>
    <row r="30" ht="12.75">
      <c r="D30" s="13" t="s">
        <v>136</v>
      </c>
    </row>
    <row r="31" ht="12.75">
      <c r="D31" s="13" t="s">
        <v>137</v>
      </c>
    </row>
    <row r="32" spans="3:5" ht="12.75">
      <c r="C32" s="34" t="s">
        <v>205</v>
      </c>
      <c r="D32" s="13" t="s">
        <v>302</v>
      </c>
      <c r="E32" s="85">
        <v>80000</v>
      </c>
    </row>
    <row r="33" ht="12.75">
      <c r="D33" s="13" t="s">
        <v>303</v>
      </c>
    </row>
    <row r="34" spans="1:5" ht="12.75">
      <c r="A34" s="3"/>
      <c r="B34" s="3"/>
      <c r="C34" s="33" t="s">
        <v>162</v>
      </c>
      <c r="D34" s="16" t="s">
        <v>296</v>
      </c>
      <c r="E34" s="86">
        <v>800000</v>
      </c>
    </row>
    <row r="35" spans="1:5" ht="12.75">
      <c r="A35" s="3"/>
      <c r="B35" s="3"/>
      <c r="C35" s="33"/>
      <c r="D35" s="16" t="s">
        <v>297</v>
      </c>
      <c r="E35" s="86"/>
    </row>
    <row r="36" spans="1:5" ht="12.75">
      <c r="A36" s="3"/>
      <c r="B36" s="3"/>
      <c r="C36" s="33" t="s">
        <v>159</v>
      </c>
      <c r="D36" s="16" t="s">
        <v>81</v>
      </c>
      <c r="E36" s="86">
        <v>2300000</v>
      </c>
    </row>
    <row r="37" spans="1:5" ht="12.75">
      <c r="A37" s="3"/>
      <c r="B37" s="3"/>
      <c r="C37" s="33" t="s">
        <v>163</v>
      </c>
      <c r="D37" s="16" t="s">
        <v>323</v>
      </c>
      <c r="E37" s="86">
        <v>50000</v>
      </c>
    </row>
    <row r="38" spans="1:5" ht="12.75">
      <c r="A38" s="3"/>
      <c r="B38" s="3"/>
      <c r="C38" s="33" t="s">
        <v>415</v>
      </c>
      <c r="D38" s="16" t="s">
        <v>416</v>
      </c>
      <c r="E38" s="86">
        <v>250313</v>
      </c>
    </row>
    <row r="39" spans="1:5" ht="12.75">
      <c r="A39" s="3"/>
      <c r="B39" s="3"/>
      <c r="C39" s="33"/>
      <c r="D39" s="16" t="s">
        <v>417</v>
      </c>
      <c r="E39" s="86"/>
    </row>
    <row r="40" spans="1:5" ht="12.75">
      <c r="A40" s="21"/>
      <c r="B40" s="21"/>
      <c r="C40" s="38"/>
      <c r="D40" s="45" t="s">
        <v>418</v>
      </c>
      <c r="E40" s="87"/>
    </row>
    <row r="41" spans="1:5" ht="12.75">
      <c r="A41" s="3">
        <v>710</v>
      </c>
      <c r="B41" s="3"/>
      <c r="C41" s="33"/>
      <c r="D41" s="16" t="s">
        <v>321</v>
      </c>
      <c r="E41" s="86">
        <f>E42</f>
        <v>233150</v>
      </c>
    </row>
    <row r="42" spans="1:5" ht="12.75">
      <c r="A42" s="3"/>
      <c r="B42" s="3">
        <v>71035</v>
      </c>
      <c r="C42" s="33"/>
      <c r="D42" s="16" t="s">
        <v>342</v>
      </c>
      <c r="E42" s="86">
        <f>SUM(E43:E44)</f>
        <v>233150</v>
      </c>
    </row>
    <row r="43" spans="1:5" ht="12.75">
      <c r="A43" s="3"/>
      <c r="B43" s="3"/>
      <c r="C43" s="33" t="s">
        <v>159</v>
      </c>
      <c r="D43" s="16" t="s">
        <v>81</v>
      </c>
      <c r="E43" s="86">
        <v>220000</v>
      </c>
    </row>
    <row r="44" spans="1:5" ht="12.75">
      <c r="A44" s="3"/>
      <c r="B44" s="3"/>
      <c r="C44" s="33" t="s">
        <v>439</v>
      </c>
      <c r="D44" s="16" t="s">
        <v>440</v>
      </c>
      <c r="E44" s="86">
        <v>13150</v>
      </c>
    </row>
    <row r="45" spans="1:5" ht="12.75">
      <c r="A45" s="3"/>
      <c r="B45" s="3"/>
      <c r="C45" s="33"/>
      <c r="D45" s="16" t="s">
        <v>441</v>
      </c>
      <c r="E45" s="86"/>
    </row>
    <row r="46" spans="1:5" ht="12.75">
      <c r="A46" s="21"/>
      <c r="B46" s="21"/>
      <c r="C46" s="38"/>
      <c r="D46" s="45" t="s">
        <v>442</v>
      </c>
      <c r="E46" s="87"/>
    </row>
    <row r="47" spans="1:5" ht="12.75">
      <c r="A47" s="6">
        <v>750</v>
      </c>
      <c r="D47" s="13" t="s">
        <v>87</v>
      </c>
      <c r="E47" s="85">
        <f>E48+E52+E56</f>
        <v>427152</v>
      </c>
    </row>
    <row r="48" spans="2:5" ht="12.75">
      <c r="B48" s="6">
        <v>75011</v>
      </c>
      <c r="D48" s="13" t="s">
        <v>99</v>
      </c>
      <c r="E48" s="85">
        <f>SUM(E49:E49)</f>
        <v>276012</v>
      </c>
    </row>
    <row r="49" spans="1:5" ht="12.75">
      <c r="A49" s="3"/>
      <c r="B49" s="3"/>
      <c r="C49" s="33" t="s">
        <v>178</v>
      </c>
      <c r="D49" s="16" t="s">
        <v>100</v>
      </c>
      <c r="E49" s="86">
        <v>276012</v>
      </c>
    </row>
    <row r="50" spans="1:5" ht="12.75">
      <c r="A50" s="3"/>
      <c r="B50" s="3"/>
      <c r="C50" s="33"/>
      <c r="D50" s="15" t="s">
        <v>101</v>
      </c>
      <c r="E50" s="88"/>
    </row>
    <row r="51" spans="1:5" ht="12.75">
      <c r="A51" s="3"/>
      <c r="B51" s="3"/>
      <c r="C51" s="33"/>
      <c r="D51" s="15" t="s">
        <v>102</v>
      </c>
      <c r="E51" s="88"/>
    </row>
    <row r="52" spans="1:5" ht="12.75">
      <c r="A52" s="3"/>
      <c r="B52" s="3">
        <v>75023</v>
      </c>
      <c r="C52" s="33"/>
      <c r="D52" s="16" t="s">
        <v>143</v>
      </c>
      <c r="E52" s="86">
        <f>SUM(E53:E55)</f>
        <v>120309</v>
      </c>
    </row>
    <row r="53" spans="1:5" ht="12.75">
      <c r="A53" s="3"/>
      <c r="B53" s="3"/>
      <c r="C53" s="33" t="s">
        <v>377</v>
      </c>
      <c r="D53" s="16" t="s">
        <v>378</v>
      </c>
      <c r="E53" s="86"/>
    </row>
    <row r="54" spans="1:5" ht="12.75">
      <c r="A54" s="3"/>
      <c r="B54" s="3"/>
      <c r="C54" s="33"/>
      <c r="D54" s="16" t="s">
        <v>379</v>
      </c>
      <c r="E54" s="86"/>
    </row>
    <row r="55" spans="1:5" ht="12.75">
      <c r="A55" s="3"/>
      <c r="B55" s="3"/>
      <c r="C55" s="33" t="s">
        <v>159</v>
      </c>
      <c r="D55" s="16" t="s">
        <v>81</v>
      </c>
      <c r="E55" s="86">
        <v>120309</v>
      </c>
    </row>
    <row r="56" spans="1:5" ht="12.75">
      <c r="A56" s="3"/>
      <c r="B56" s="3">
        <v>75056</v>
      </c>
      <c r="C56" s="33"/>
      <c r="D56" s="16" t="s">
        <v>448</v>
      </c>
      <c r="E56" s="86">
        <f>E57</f>
        <v>30831</v>
      </c>
    </row>
    <row r="57" spans="1:5" ht="12.75">
      <c r="A57" s="3"/>
      <c r="B57" s="3"/>
      <c r="C57" s="33" t="s">
        <v>178</v>
      </c>
      <c r="D57" s="16" t="s">
        <v>100</v>
      </c>
      <c r="E57" s="86">
        <v>30831</v>
      </c>
    </row>
    <row r="58" spans="1:5" ht="12.75">
      <c r="A58" s="3"/>
      <c r="B58" s="3"/>
      <c r="C58" s="33"/>
      <c r="D58" s="15" t="s">
        <v>101</v>
      </c>
      <c r="E58" s="86"/>
    </row>
    <row r="59" spans="1:5" ht="12.75">
      <c r="A59" s="21"/>
      <c r="B59" s="21"/>
      <c r="C59" s="38"/>
      <c r="D59" s="22" t="s">
        <v>102</v>
      </c>
      <c r="E59" s="87"/>
    </row>
    <row r="60" spans="1:5" ht="12.75">
      <c r="A60" s="6">
        <v>751</v>
      </c>
      <c r="D60" s="47" t="s">
        <v>138</v>
      </c>
      <c r="E60" s="77">
        <f>E62</f>
        <v>5415</v>
      </c>
    </row>
    <row r="61" spans="4:5" ht="12.75">
      <c r="D61" t="s">
        <v>139</v>
      </c>
      <c r="E61" s="77"/>
    </row>
    <row r="62" spans="1:5" ht="12.75">
      <c r="A62" s="3"/>
      <c r="B62" s="3">
        <v>75101</v>
      </c>
      <c r="C62" s="33"/>
      <c r="D62" s="15" t="s">
        <v>103</v>
      </c>
      <c r="E62" s="88">
        <f>E64</f>
        <v>5415</v>
      </c>
    </row>
    <row r="63" spans="1:5" ht="12.75">
      <c r="A63" s="3"/>
      <c r="B63" s="3"/>
      <c r="C63" s="33"/>
      <c r="D63" s="16" t="s">
        <v>104</v>
      </c>
      <c r="E63" s="79"/>
    </row>
    <row r="64" spans="1:5" ht="12.75">
      <c r="A64" s="3"/>
      <c r="B64" s="3"/>
      <c r="C64" s="33" t="s">
        <v>178</v>
      </c>
      <c r="D64" s="15" t="s">
        <v>100</v>
      </c>
      <c r="E64" s="88">
        <v>5415</v>
      </c>
    </row>
    <row r="65" spans="1:5" s="15" customFormat="1" ht="12.75">
      <c r="A65" s="3"/>
      <c r="B65" s="3"/>
      <c r="C65" s="33"/>
      <c r="D65" s="15" t="s">
        <v>101</v>
      </c>
      <c r="E65" s="88"/>
    </row>
    <row r="66" spans="1:5" s="15" customFormat="1" ht="12.75">
      <c r="A66" s="21"/>
      <c r="B66" s="21"/>
      <c r="C66" s="38"/>
      <c r="D66" s="45" t="s">
        <v>102</v>
      </c>
      <c r="E66" s="78"/>
    </row>
    <row r="67" spans="1:5" ht="12.75">
      <c r="A67" s="6">
        <v>756</v>
      </c>
      <c r="D67" s="13" t="s">
        <v>155</v>
      </c>
      <c r="E67" s="85">
        <f>SUM(+E71+E74+E100+E108+E85)</f>
        <v>53239799</v>
      </c>
    </row>
    <row r="68" ht="12.75">
      <c r="D68" s="13" t="s">
        <v>156</v>
      </c>
    </row>
    <row r="69" ht="12.75">
      <c r="D69" s="13" t="s">
        <v>157</v>
      </c>
    </row>
    <row r="70" ht="12.75">
      <c r="D70" s="13" t="s">
        <v>158</v>
      </c>
    </row>
    <row r="71" spans="2:5" ht="12.75">
      <c r="B71" s="6">
        <v>75601</v>
      </c>
      <c r="D71" s="13" t="s">
        <v>88</v>
      </c>
      <c r="E71" s="85">
        <f>E72</f>
        <v>100000</v>
      </c>
    </row>
    <row r="72" spans="3:5" ht="12.75">
      <c r="C72" s="34" t="s">
        <v>165</v>
      </c>
      <c r="D72" s="13" t="s">
        <v>324</v>
      </c>
      <c r="E72" s="85">
        <v>100000</v>
      </c>
    </row>
    <row r="73" ht="12.75">
      <c r="D73" s="13" t="s">
        <v>89</v>
      </c>
    </row>
    <row r="74" spans="2:5" ht="12.75">
      <c r="B74" s="6">
        <v>75615</v>
      </c>
      <c r="D74" s="13" t="s">
        <v>90</v>
      </c>
      <c r="E74" s="85">
        <f>SUM(E77:E84)</f>
        <v>17398512</v>
      </c>
    </row>
    <row r="75" ht="12.75">
      <c r="D75" s="13" t="s">
        <v>194</v>
      </c>
    </row>
    <row r="76" spans="4:5" ht="12.75">
      <c r="D76" t="s">
        <v>195</v>
      </c>
      <c r="E76" s="77"/>
    </row>
    <row r="77" spans="3:5" ht="12.75">
      <c r="C77" s="34" t="s">
        <v>166</v>
      </c>
      <c r="D77" s="47" t="s">
        <v>325</v>
      </c>
      <c r="E77" s="77">
        <v>17100000</v>
      </c>
    </row>
    <row r="78" spans="3:5" ht="12.75">
      <c r="C78" s="34" t="s">
        <v>167</v>
      </c>
      <c r="D78" s="47" t="s">
        <v>326</v>
      </c>
      <c r="E78" s="77">
        <v>350</v>
      </c>
    </row>
    <row r="79" spans="3:5" ht="12.75">
      <c r="C79" s="34" t="s">
        <v>168</v>
      </c>
      <c r="D79" t="s">
        <v>327</v>
      </c>
      <c r="E79" s="77">
        <v>280000</v>
      </c>
    </row>
    <row r="80" spans="3:5" ht="12.75">
      <c r="C80" s="34" t="s">
        <v>169</v>
      </c>
      <c r="D80" t="s">
        <v>328</v>
      </c>
      <c r="E80" s="77">
        <v>8000</v>
      </c>
    </row>
    <row r="81" spans="3:5" ht="12.75">
      <c r="C81" s="34" t="s">
        <v>377</v>
      </c>
      <c r="D81" t="s">
        <v>378</v>
      </c>
      <c r="E81" s="77">
        <v>162</v>
      </c>
    </row>
    <row r="82" spans="4:5" ht="12.75">
      <c r="D82" t="s">
        <v>379</v>
      </c>
      <c r="E82" s="77"/>
    </row>
    <row r="83" spans="1:5" ht="12.75">
      <c r="A83" s="3"/>
      <c r="B83" s="3"/>
      <c r="C83" s="33" t="s">
        <v>170</v>
      </c>
      <c r="D83" s="15" t="s">
        <v>330</v>
      </c>
      <c r="E83" s="88">
        <v>10000</v>
      </c>
    </row>
    <row r="84" spans="1:5" ht="12.75">
      <c r="A84" s="3"/>
      <c r="B84" s="3"/>
      <c r="C84" s="33"/>
      <c r="D84" s="48" t="s">
        <v>329</v>
      </c>
      <c r="E84" s="88"/>
    </row>
    <row r="85" spans="1:5" ht="12.75">
      <c r="A85" s="3"/>
      <c r="B85" s="3">
        <v>75616</v>
      </c>
      <c r="C85" s="33"/>
      <c r="D85" s="48" t="s">
        <v>196</v>
      </c>
      <c r="E85" s="88">
        <f>SUM(E88:E98)</f>
        <v>6646450</v>
      </c>
    </row>
    <row r="86" spans="1:5" ht="12.75">
      <c r="A86" s="3"/>
      <c r="B86" s="3"/>
      <c r="C86" s="33"/>
      <c r="D86" s="48" t="s">
        <v>197</v>
      </c>
      <c r="E86" s="88"/>
    </row>
    <row r="87" spans="1:5" ht="12.75">
      <c r="A87" s="3"/>
      <c r="B87" s="3"/>
      <c r="C87" s="33"/>
      <c r="D87" s="48" t="s">
        <v>198</v>
      </c>
      <c r="E87" s="88"/>
    </row>
    <row r="88" spans="1:5" ht="12.75">
      <c r="A88" s="3"/>
      <c r="B88" s="3"/>
      <c r="C88" s="34" t="s">
        <v>166</v>
      </c>
      <c r="D88" s="47" t="s">
        <v>325</v>
      </c>
      <c r="E88" s="88">
        <v>5000000</v>
      </c>
    </row>
    <row r="89" spans="1:5" ht="12.75">
      <c r="A89" s="3"/>
      <c r="B89" s="3"/>
      <c r="C89" s="34" t="s">
        <v>167</v>
      </c>
      <c r="D89" s="47" t="s">
        <v>326</v>
      </c>
      <c r="E89" s="88">
        <v>51000</v>
      </c>
    </row>
    <row r="90" spans="1:5" ht="12.75">
      <c r="A90" s="3"/>
      <c r="B90" s="3"/>
      <c r="C90" s="33" t="s">
        <v>171</v>
      </c>
      <c r="D90" s="48" t="s">
        <v>331</v>
      </c>
      <c r="E90" s="88">
        <v>450</v>
      </c>
    </row>
    <row r="91" spans="1:5" ht="12.75">
      <c r="A91" s="3"/>
      <c r="B91" s="3"/>
      <c r="C91" s="34" t="s">
        <v>168</v>
      </c>
      <c r="D91" t="s">
        <v>327</v>
      </c>
      <c r="E91" s="88">
        <v>350000</v>
      </c>
    </row>
    <row r="92" spans="1:5" ht="12.75">
      <c r="A92" s="3"/>
      <c r="B92" s="3"/>
      <c r="C92" s="33" t="s">
        <v>172</v>
      </c>
      <c r="D92" s="15" t="s">
        <v>332</v>
      </c>
      <c r="E92" s="88">
        <v>80000</v>
      </c>
    </row>
    <row r="93" spans="1:5" ht="12.75">
      <c r="A93" s="3"/>
      <c r="B93" s="3"/>
      <c r="C93" s="34" t="s">
        <v>169</v>
      </c>
      <c r="D93" t="s">
        <v>328</v>
      </c>
      <c r="E93" s="88">
        <v>1100000</v>
      </c>
    </row>
    <row r="94" spans="1:5" ht="12.75">
      <c r="A94" s="3"/>
      <c r="B94" s="3"/>
      <c r="C94" s="34" t="s">
        <v>377</v>
      </c>
      <c r="D94" t="s">
        <v>378</v>
      </c>
      <c r="E94" s="88">
        <v>7000</v>
      </c>
    </row>
    <row r="95" spans="1:5" ht="12.75">
      <c r="A95" s="3"/>
      <c r="B95" s="3"/>
      <c r="D95" t="s">
        <v>379</v>
      </c>
      <c r="E95" s="88"/>
    </row>
    <row r="96" spans="1:5" ht="12.75">
      <c r="A96" s="3"/>
      <c r="B96" s="3"/>
      <c r="C96" s="33" t="s">
        <v>170</v>
      </c>
      <c r="D96" s="15" t="s">
        <v>330</v>
      </c>
      <c r="E96" s="88">
        <v>25000</v>
      </c>
    </row>
    <row r="97" spans="1:5" ht="12.75">
      <c r="A97" s="3"/>
      <c r="B97" s="3"/>
      <c r="C97" s="33"/>
      <c r="D97" s="48" t="s">
        <v>329</v>
      </c>
      <c r="E97" s="88"/>
    </row>
    <row r="98" spans="1:5" ht="12.75">
      <c r="A98" s="3"/>
      <c r="B98" s="3"/>
      <c r="C98" s="33" t="s">
        <v>434</v>
      </c>
      <c r="D98" s="48" t="s">
        <v>435</v>
      </c>
      <c r="E98" s="88">
        <v>33000</v>
      </c>
    </row>
    <row r="99" spans="1:5" ht="12.75">
      <c r="A99" s="3"/>
      <c r="B99" s="3"/>
      <c r="C99" s="33"/>
      <c r="D99" s="48" t="s">
        <v>436</v>
      </c>
      <c r="E99" s="88"/>
    </row>
    <row r="100" spans="2:5" ht="12.75">
      <c r="B100" s="6">
        <v>75618</v>
      </c>
      <c r="D100" s="13" t="s">
        <v>144</v>
      </c>
      <c r="E100" s="85">
        <f>SUM(E102:E106)</f>
        <v>1700500</v>
      </c>
    </row>
    <row r="101" ht="12.75">
      <c r="D101" s="13" t="s">
        <v>145</v>
      </c>
    </row>
    <row r="102" spans="3:5" ht="12.75">
      <c r="C102" s="34" t="s">
        <v>173</v>
      </c>
      <c r="D102" s="13" t="s">
        <v>91</v>
      </c>
      <c r="E102" s="85">
        <v>450000</v>
      </c>
    </row>
    <row r="103" spans="3:5" ht="12.75">
      <c r="C103" s="34" t="s">
        <v>174</v>
      </c>
      <c r="D103" s="13" t="s">
        <v>147</v>
      </c>
      <c r="E103" s="85">
        <v>600000</v>
      </c>
    </row>
    <row r="104" spans="1:5" ht="12.75">
      <c r="A104" s="51"/>
      <c r="B104" s="51"/>
      <c r="C104" s="43" t="s">
        <v>199</v>
      </c>
      <c r="D104" s="52" t="s">
        <v>229</v>
      </c>
      <c r="E104" s="89">
        <v>650000</v>
      </c>
    </row>
    <row r="105" ht="12.75">
      <c r="D105" s="13" t="s">
        <v>230</v>
      </c>
    </row>
    <row r="106" spans="3:5" ht="12.75">
      <c r="C106" s="34" t="s">
        <v>377</v>
      </c>
      <c r="D106" t="s">
        <v>378</v>
      </c>
      <c r="E106" s="85">
        <v>500</v>
      </c>
    </row>
    <row r="107" ht="12.75">
      <c r="D107" t="s">
        <v>379</v>
      </c>
    </row>
    <row r="108" spans="1:5" ht="12.75">
      <c r="A108" s="3"/>
      <c r="B108" s="3">
        <v>75621</v>
      </c>
      <c r="C108" s="33"/>
      <c r="D108" s="16" t="s">
        <v>92</v>
      </c>
      <c r="E108" s="86">
        <f>SUM(E110:E111)</f>
        <v>27394337</v>
      </c>
    </row>
    <row r="109" spans="1:5" ht="12.75">
      <c r="A109" s="3"/>
      <c r="B109" s="3"/>
      <c r="C109" s="33"/>
      <c r="D109" s="16" t="s">
        <v>93</v>
      </c>
      <c r="E109" s="86"/>
    </row>
    <row r="110" spans="1:5" ht="12.75">
      <c r="A110" s="3"/>
      <c r="B110" s="3"/>
      <c r="C110" s="33" t="s">
        <v>175</v>
      </c>
      <c r="D110" s="16" t="s">
        <v>88</v>
      </c>
      <c r="E110" s="86">
        <v>26044337</v>
      </c>
    </row>
    <row r="111" spans="1:5" ht="12.75">
      <c r="A111" s="21"/>
      <c r="B111" s="21"/>
      <c r="C111" s="38" t="s">
        <v>176</v>
      </c>
      <c r="D111" s="45" t="s">
        <v>333</v>
      </c>
      <c r="E111" s="87">
        <v>1350000</v>
      </c>
    </row>
    <row r="112" spans="1:5" ht="12.75">
      <c r="A112" s="6">
        <v>758</v>
      </c>
      <c r="D112" s="13" t="s">
        <v>94</v>
      </c>
      <c r="E112" s="85">
        <f>E113+E116+E119</f>
        <v>19374073</v>
      </c>
    </row>
    <row r="113" spans="2:5" ht="12.75">
      <c r="B113" s="6">
        <v>75801</v>
      </c>
      <c r="D113" s="13" t="s">
        <v>95</v>
      </c>
      <c r="E113" s="85">
        <v>19107698</v>
      </c>
    </row>
    <row r="114" ht="12.75">
      <c r="D114" s="13" t="s">
        <v>96</v>
      </c>
    </row>
    <row r="115" spans="3:5" ht="12.75">
      <c r="C115" s="34" t="s">
        <v>177</v>
      </c>
      <c r="D115" s="13" t="s">
        <v>97</v>
      </c>
      <c r="E115" s="85">
        <v>19405629</v>
      </c>
    </row>
    <row r="116" spans="1:5" ht="12.75">
      <c r="A116" s="3"/>
      <c r="B116" s="3">
        <v>75814</v>
      </c>
      <c r="C116" s="33"/>
      <c r="D116" s="16" t="s">
        <v>98</v>
      </c>
      <c r="E116" s="86">
        <f>SUM(E117:E118)</f>
        <v>55736</v>
      </c>
    </row>
    <row r="117" spans="1:5" ht="12.75">
      <c r="A117" s="3"/>
      <c r="B117" s="3"/>
      <c r="C117" s="33" t="s">
        <v>163</v>
      </c>
      <c r="D117" s="16" t="s">
        <v>334</v>
      </c>
      <c r="E117" s="86">
        <v>20000</v>
      </c>
    </row>
    <row r="118" spans="1:5" ht="12.75">
      <c r="A118" s="3"/>
      <c r="B118" s="3"/>
      <c r="C118" s="33" t="s">
        <v>450</v>
      </c>
      <c r="D118" s="16" t="s">
        <v>451</v>
      </c>
      <c r="E118" s="86">
        <v>35736</v>
      </c>
    </row>
    <row r="119" spans="1:5" ht="12.75">
      <c r="A119" s="3"/>
      <c r="B119" s="3">
        <v>75831</v>
      </c>
      <c r="C119" s="33"/>
      <c r="D119" s="16" t="s">
        <v>249</v>
      </c>
      <c r="E119" s="86">
        <f>E120</f>
        <v>210639</v>
      </c>
    </row>
    <row r="120" spans="1:5" ht="12.75">
      <c r="A120" s="21"/>
      <c r="B120" s="21"/>
      <c r="C120" s="38" t="s">
        <v>177</v>
      </c>
      <c r="D120" s="45" t="s">
        <v>97</v>
      </c>
      <c r="E120" s="87">
        <v>210639</v>
      </c>
    </row>
    <row r="121" spans="1:5" ht="12.75">
      <c r="A121" s="3">
        <v>801</v>
      </c>
      <c r="B121" s="3"/>
      <c r="C121" s="33"/>
      <c r="D121" s="16" t="s">
        <v>282</v>
      </c>
      <c r="E121" s="86">
        <f>E122</f>
        <v>2640053</v>
      </c>
    </row>
    <row r="122" spans="1:5" ht="12.75">
      <c r="A122" s="3"/>
      <c r="B122" s="3">
        <v>80104</v>
      </c>
      <c r="C122" s="33"/>
      <c r="D122" s="16" t="s">
        <v>286</v>
      </c>
      <c r="E122" s="86">
        <f>SUM(E123:E128)</f>
        <v>2640053</v>
      </c>
    </row>
    <row r="123" spans="1:5" ht="12.75">
      <c r="A123" s="3"/>
      <c r="B123" s="3"/>
      <c r="C123" s="34" t="s">
        <v>159</v>
      </c>
      <c r="D123" s="13" t="s">
        <v>81</v>
      </c>
      <c r="E123" s="86">
        <v>500000</v>
      </c>
    </row>
    <row r="124" spans="1:5" ht="12.75">
      <c r="A124" s="3"/>
      <c r="B124" s="3"/>
      <c r="C124" s="33" t="s">
        <v>186</v>
      </c>
      <c r="D124" s="16" t="s">
        <v>380</v>
      </c>
      <c r="E124" s="86">
        <v>1240053</v>
      </c>
    </row>
    <row r="125" spans="1:5" ht="12.75">
      <c r="A125" s="3"/>
      <c r="B125" s="3"/>
      <c r="C125" s="33"/>
      <c r="D125" s="16" t="s">
        <v>187</v>
      </c>
      <c r="E125" s="86"/>
    </row>
    <row r="126" spans="1:5" ht="12.75">
      <c r="A126" s="3"/>
      <c r="B126" s="3"/>
      <c r="C126" s="33" t="s">
        <v>298</v>
      </c>
      <c r="D126" s="16" t="s">
        <v>299</v>
      </c>
      <c r="E126" s="86">
        <v>900000</v>
      </c>
    </row>
    <row r="127" spans="1:5" ht="12.75">
      <c r="A127" s="3"/>
      <c r="B127" s="3"/>
      <c r="C127" s="33"/>
      <c r="D127" s="16" t="s">
        <v>300</v>
      </c>
      <c r="E127" s="86"/>
    </row>
    <row r="128" spans="1:5" ht="12.75">
      <c r="A128" s="21"/>
      <c r="B128" s="21"/>
      <c r="C128" s="38"/>
      <c r="D128" s="45" t="s">
        <v>301</v>
      </c>
      <c r="E128" s="87"/>
    </row>
    <row r="129" spans="1:5" ht="12.75">
      <c r="A129" s="3">
        <v>851</v>
      </c>
      <c r="B129" s="3"/>
      <c r="C129" s="33"/>
      <c r="D129" s="16" t="s">
        <v>452</v>
      </c>
      <c r="E129" s="86">
        <f>E130+E132</f>
        <v>29041</v>
      </c>
    </row>
    <row r="130" spans="1:5" ht="12.75">
      <c r="A130" s="3"/>
      <c r="B130" s="3">
        <v>85154</v>
      </c>
      <c r="C130" s="33"/>
      <c r="D130" s="16" t="s">
        <v>14</v>
      </c>
      <c r="E130" s="86">
        <f>E131</f>
        <v>27465</v>
      </c>
    </row>
    <row r="131" spans="1:5" ht="12.75">
      <c r="A131" s="3"/>
      <c r="B131" s="3"/>
      <c r="C131" s="33" t="s">
        <v>450</v>
      </c>
      <c r="D131" s="16" t="s">
        <v>451</v>
      </c>
      <c r="E131" s="86">
        <v>27465</v>
      </c>
    </row>
    <row r="132" spans="1:5" ht="12.75">
      <c r="A132" s="3"/>
      <c r="B132" s="3">
        <v>85195</v>
      </c>
      <c r="C132" s="33"/>
      <c r="D132" s="16" t="s">
        <v>453</v>
      </c>
      <c r="E132" s="86">
        <f>SUM(E133:E134)</f>
        <v>1576</v>
      </c>
    </row>
    <row r="133" spans="1:5" ht="12.75">
      <c r="A133" s="3"/>
      <c r="B133" s="3"/>
      <c r="C133" s="33" t="s">
        <v>164</v>
      </c>
      <c r="D133" s="16" t="s">
        <v>121</v>
      </c>
      <c r="E133" s="86">
        <v>76</v>
      </c>
    </row>
    <row r="134" spans="1:5" ht="12.75">
      <c r="A134" s="3"/>
      <c r="B134" s="3"/>
      <c r="C134" s="33" t="s">
        <v>178</v>
      </c>
      <c r="D134" s="16" t="s">
        <v>100</v>
      </c>
      <c r="E134" s="86">
        <v>1500</v>
      </c>
    </row>
    <row r="135" spans="1:5" ht="12.75">
      <c r="A135" s="3"/>
      <c r="B135" s="3"/>
      <c r="C135" s="33"/>
      <c r="D135" s="16" t="s">
        <v>101</v>
      </c>
      <c r="E135" s="86"/>
    </row>
    <row r="136" spans="1:5" ht="12.75">
      <c r="A136" s="21"/>
      <c r="B136" s="21"/>
      <c r="C136" s="38"/>
      <c r="D136" s="45" t="s">
        <v>102</v>
      </c>
      <c r="E136" s="87"/>
    </row>
    <row r="137" spans="1:5" ht="12.75">
      <c r="A137" s="6">
        <v>852</v>
      </c>
      <c r="D137" s="13" t="s">
        <v>180</v>
      </c>
      <c r="E137" s="86">
        <f>E150+E161+E138+E145+E158+E167+E154+E177+E174</f>
        <v>2030813.3</v>
      </c>
    </row>
    <row r="138" spans="2:5" ht="12.75">
      <c r="B138" s="6">
        <v>85203</v>
      </c>
      <c r="D138" s="13" t="s">
        <v>148</v>
      </c>
      <c r="E138" s="86">
        <f>SUM(E139:E144)</f>
        <v>420700</v>
      </c>
    </row>
    <row r="139" spans="3:5" ht="12.75">
      <c r="C139" s="34" t="s">
        <v>178</v>
      </c>
      <c r="D139" s="13" t="s">
        <v>100</v>
      </c>
      <c r="E139" s="86">
        <v>420600</v>
      </c>
    </row>
    <row r="140" spans="4:5" ht="12.75">
      <c r="D140" s="13" t="s">
        <v>101</v>
      </c>
      <c r="E140" s="86"/>
    </row>
    <row r="141" spans="4:5" ht="12.75">
      <c r="D141" s="13" t="s">
        <v>102</v>
      </c>
      <c r="E141" s="86"/>
    </row>
    <row r="142" spans="3:5" ht="12.75">
      <c r="C142" s="33" t="s">
        <v>190</v>
      </c>
      <c r="D142" s="16" t="s">
        <v>191</v>
      </c>
      <c r="E142" s="86">
        <v>100</v>
      </c>
    </row>
    <row r="143" spans="3:5" ht="12.75">
      <c r="C143" s="33"/>
      <c r="D143" s="16" t="s">
        <v>255</v>
      </c>
      <c r="E143" s="86"/>
    </row>
    <row r="144" spans="3:5" ht="12.75">
      <c r="C144" s="33"/>
      <c r="D144" s="16" t="s">
        <v>192</v>
      </c>
      <c r="E144" s="86"/>
    </row>
    <row r="145" spans="1:5" ht="12.75">
      <c r="A145"/>
      <c r="B145" s="6">
        <v>85213</v>
      </c>
      <c r="D145" s="13" t="s">
        <v>122</v>
      </c>
      <c r="E145" s="86">
        <f>SUM(E148:E149)</f>
        <v>69200</v>
      </c>
    </row>
    <row r="146" spans="1:5" ht="12.75">
      <c r="A146"/>
      <c r="D146" s="13" t="s">
        <v>407</v>
      </c>
      <c r="E146" s="86"/>
    </row>
    <row r="147" spans="1:5" ht="12.75">
      <c r="A147"/>
      <c r="D147" s="13" t="s">
        <v>408</v>
      </c>
      <c r="E147" s="86"/>
    </row>
    <row r="148" spans="3:5" ht="12.75">
      <c r="C148" s="33" t="s">
        <v>186</v>
      </c>
      <c r="D148" s="16" t="s">
        <v>380</v>
      </c>
      <c r="E148" s="86">
        <v>69200</v>
      </c>
    </row>
    <row r="149" spans="3:5" ht="12.75">
      <c r="C149" s="33"/>
      <c r="D149" s="16" t="s">
        <v>187</v>
      </c>
      <c r="E149" s="86"/>
    </row>
    <row r="150" spans="1:5" ht="12.75">
      <c r="A150" s="3"/>
      <c r="B150" s="6">
        <v>85214</v>
      </c>
      <c r="D150" s="13" t="s">
        <v>409</v>
      </c>
      <c r="E150" s="86">
        <f>SUM(E152:E153)</f>
        <v>410004</v>
      </c>
    </row>
    <row r="151" spans="1:5" ht="12.75">
      <c r="A151" s="3"/>
      <c r="D151" s="13" t="s">
        <v>208</v>
      </c>
      <c r="E151" s="86"/>
    </row>
    <row r="152" spans="1:5" ht="12.75">
      <c r="A152" s="3"/>
      <c r="B152" s="3"/>
      <c r="C152" s="33" t="s">
        <v>186</v>
      </c>
      <c r="D152" s="16" t="s">
        <v>380</v>
      </c>
      <c r="E152" s="86">
        <v>410004</v>
      </c>
    </row>
    <row r="153" spans="1:5" ht="12.75">
      <c r="A153" s="3"/>
      <c r="B153" s="3"/>
      <c r="C153" s="33"/>
      <c r="D153" s="16" t="s">
        <v>187</v>
      </c>
      <c r="E153" s="86"/>
    </row>
    <row r="154" spans="1:5" ht="12.75">
      <c r="A154" s="3"/>
      <c r="B154" s="3">
        <v>85215</v>
      </c>
      <c r="C154" s="33"/>
      <c r="D154" s="16" t="s">
        <v>24</v>
      </c>
      <c r="E154" s="86">
        <f>E155</f>
        <v>2610</v>
      </c>
    </row>
    <row r="155" spans="1:5" ht="12.75">
      <c r="A155" s="3"/>
      <c r="B155" s="3"/>
      <c r="C155" s="34" t="s">
        <v>178</v>
      </c>
      <c r="D155" s="13" t="s">
        <v>100</v>
      </c>
      <c r="E155" s="86">
        <v>2610</v>
      </c>
    </row>
    <row r="156" spans="1:5" ht="12.75">
      <c r="A156" s="3"/>
      <c r="B156" s="3"/>
      <c r="D156" s="13" t="s">
        <v>101</v>
      </c>
      <c r="E156" s="86"/>
    </row>
    <row r="157" spans="1:5" ht="12.75">
      <c r="A157" s="3"/>
      <c r="B157" s="3"/>
      <c r="D157" s="13" t="s">
        <v>102</v>
      </c>
      <c r="E157" s="86"/>
    </row>
    <row r="158" spans="1:5" ht="12.75">
      <c r="A158" s="3"/>
      <c r="B158" s="3">
        <v>85216</v>
      </c>
      <c r="C158" s="33"/>
      <c r="D158" s="16" t="s">
        <v>248</v>
      </c>
      <c r="E158" s="86">
        <f>SUM(E159:E160)</f>
        <v>664440</v>
      </c>
    </row>
    <row r="159" spans="1:5" ht="12.75">
      <c r="A159" s="3"/>
      <c r="B159" s="3"/>
      <c r="C159" s="33" t="s">
        <v>186</v>
      </c>
      <c r="D159" s="16" t="s">
        <v>380</v>
      </c>
      <c r="E159" s="86">
        <v>664440</v>
      </c>
    </row>
    <row r="160" spans="1:5" ht="12.75">
      <c r="A160" s="3"/>
      <c r="B160" s="3"/>
      <c r="C160" s="33"/>
      <c r="D160" s="16" t="s">
        <v>187</v>
      </c>
      <c r="E160" s="86"/>
    </row>
    <row r="161" spans="1:5" ht="12.75">
      <c r="A161" s="3"/>
      <c r="B161" s="3">
        <v>85219</v>
      </c>
      <c r="C161" s="33"/>
      <c r="D161" s="16" t="s">
        <v>43</v>
      </c>
      <c r="E161" s="86">
        <f>SUM(E162:E165)</f>
        <v>188843</v>
      </c>
    </row>
    <row r="162" spans="1:5" ht="12.75">
      <c r="A162" s="3"/>
      <c r="B162" s="3"/>
      <c r="C162" s="34" t="s">
        <v>178</v>
      </c>
      <c r="D162" s="13" t="s">
        <v>100</v>
      </c>
      <c r="E162" s="86">
        <v>5400</v>
      </c>
    </row>
    <row r="163" spans="1:5" ht="12.75">
      <c r="A163" s="3"/>
      <c r="B163" s="3"/>
      <c r="D163" s="13" t="s">
        <v>101</v>
      </c>
      <c r="E163" s="86"/>
    </row>
    <row r="164" spans="1:5" ht="12.75">
      <c r="A164" s="3"/>
      <c r="B164" s="3"/>
      <c r="D164" s="13" t="s">
        <v>102</v>
      </c>
      <c r="E164" s="86"/>
    </row>
    <row r="165" spans="1:5" ht="12.75">
      <c r="A165" s="3"/>
      <c r="B165" s="3"/>
      <c r="C165" s="33" t="s">
        <v>186</v>
      </c>
      <c r="D165" s="16" t="s">
        <v>380</v>
      </c>
      <c r="E165" s="86">
        <v>183443</v>
      </c>
    </row>
    <row r="166" spans="1:5" ht="12.75">
      <c r="A166" s="3"/>
      <c r="B166" s="3"/>
      <c r="C166" s="33"/>
      <c r="D166" s="16" t="s">
        <v>187</v>
      </c>
      <c r="E166" s="86"/>
    </row>
    <row r="167" spans="1:5" ht="12.75">
      <c r="A167" s="3"/>
      <c r="B167" s="3">
        <v>85228</v>
      </c>
      <c r="C167" s="33"/>
      <c r="D167" s="16" t="s">
        <v>285</v>
      </c>
      <c r="E167" s="86">
        <f>SUM(E168:E172)</f>
        <v>175863</v>
      </c>
    </row>
    <row r="168" spans="1:5" ht="12.75">
      <c r="A168" s="3"/>
      <c r="B168" s="3"/>
      <c r="C168" s="34" t="s">
        <v>178</v>
      </c>
      <c r="D168" s="13" t="s">
        <v>100</v>
      </c>
      <c r="E168" s="86">
        <v>175560</v>
      </c>
    </row>
    <row r="169" spans="1:5" ht="12.75">
      <c r="A169" s="3"/>
      <c r="B169" s="3"/>
      <c r="C169" s="33"/>
      <c r="D169" s="16" t="s">
        <v>101</v>
      </c>
      <c r="E169" s="86"/>
    </row>
    <row r="170" spans="1:5" ht="12.75">
      <c r="A170" s="3"/>
      <c r="B170" s="3"/>
      <c r="C170" s="33"/>
      <c r="D170" s="16" t="s">
        <v>102</v>
      </c>
      <c r="E170" s="86"/>
    </row>
    <row r="171" spans="1:5" ht="12.75">
      <c r="A171" s="3"/>
      <c r="B171" s="3"/>
      <c r="C171" s="33" t="s">
        <v>190</v>
      </c>
      <c r="D171" s="16" t="s">
        <v>191</v>
      </c>
      <c r="E171" s="86">
        <v>303</v>
      </c>
    </row>
    <row r="172" spans="1:5" ht="12.75">
      <c r="A172" s="3"/>
      <c r="B172" s="3"/>
      <c r="C172" s="33"/>
      <c r="D172" s="16" t="s">
        <v>255</v>
      </c>
      <c r="E172" s="86"/>
    </row>
    <row r="173" spans="1:5" ht="12.75">
      <c r="A173" s="3"/>
      <c r="B173" s="3"/>
      <c r="C173" s="33"/>
      <c r="D173" s="16" t="s">
        <v>192</v>
      </c>
      <c r="E173" s="86"/>
    </row>
    <row r="174" spans="1:5" ht="12.75">
      <c r="A174" s="3"/>
      <c r="B174" s="3">
        <v>85230</v>
      </c>
      <c r="C174" s="33"/>
      <c r="D174" s="16" t="s">
        <v>371</v>
      </c>
      <c r="E174" s="86">
        <f>E175</f>
        <v>84153.3</v>
      </c>
    </row>
    <row r="175" spans="1:5" ht="12.75">
      <c r="A175" s="3"/>
      <c r="B175" s="3"/>
      <c r="C175" s="33" t="s">
        <v>186</v>
      </c>
      <c r="D175" s="16" t="s">
        <v>380</v>
      </c>
      <c r="E175" s="86">
        <v>84153.3</v>
      </c>
    </row>
    <row r="176" spans="1:5" ht="12.75">
      <c r="A176" s="3"/>
      <c r="B176" s="3"/>
      <c r="C176" s="33"/>
      <c r="D176" s="16" t="s">
        <v>187</v>
      </c>
      <c r="E176" s="86"/>
    </row>
    <row r="177" spans="1:5" ht="12.75">
      <c r="A177" s="3"/>
      <c r="B177" s="3">
        <v>85295</v>
      </c>
      <c r="C177" s="33"/>
      <c r="D177" s="16" t="s">
        <v>453</v>
      </c>
      <c r="E177" s="86">
        <f>E178</f>
        <v>15000</v>
      </c>
    </row>
    <row r="178" spans="1:5" ht="12.75">
      <c r="A178" s="3"/>
      <c r="B178" s="3"/>
      <c r="C178" s="33" t="s">
        <v>454</v>
      </c>
      <c r="D178" s="16" t="s">
        <v>455</v>
      </c>
      <c r="E178" s="86">
        <v>15000</v>
      </c>
    </row>
    <row r="179" spans="1:5" ht="12.75">
      <c r="A179" s="3"/>
      <c r="B179" s="3"/>
      <c r="C179" s="33"/>
      <c r="D179" s="16" t="s">
        <v>456</v>
      </c>
      <c r="E179" s="86"/>
    </row>
    <row r="180" spans="1:5" ht="12.75">
      <c r="A180" s="3"/>
      <c r="B180" s="3"/>
      <c r="C180" s="33"/>
      <c r="D180" s="16" t="s">
        <v>458</v>
      </c>
      <c r="E180" s="86"/>
    </row>
    <row r="181" spans="1:5" ht="12.75">
      <c r="A181" s="21"/>
      <c r="B181" s="21"/>
      <c r="C181" s="38"/>
      <c r="D181" s="45" t="s">
        <v>457</v>
      </c>
      <c r="E181" s="87"/>
    </row>
    <row r="182" spans="1:5" ht="12.75">
      <c r="A182" s="3">
        <v>854</v>
      </c>
      <c r="B182" s="3"/>
      <c r="C182" s="33"/>
      <c r="D182" s="16" t="s">
        <v>463</v>
      </c>
      <c r="E182" s="86">
        <f>E183</f>
        <v>7649</v>
      </c>
    </row>
    <row r="183" spans="1:5" ht="12.75">
      <c r="A183" s="3"/>
      <c r="B183" s="3">
        <v>85415</v>
      </c>
      <c r="C183" s="33"/>
      <c r="D183" s="16" t="s">
        <v>365</v>
      </c>
      <c r="E183" s="86">
        <f>E184</f>
        <v>7649</v>
      </c>
    </row>
    <row r="184" spans="1:5" ht="12.75">
      <c r="A184" s="3"/>
      <c r="B184" s="3"/>
      <c r="C184" s="33" t="s">
        <v>186</v>
      </c>
      <c r="D184" s="16" t="s">
        <v>380</v>
      </c>
      <c r="E184" s="86">
        <v>7649</v>
      </c>
    </row>
    <row r="185" spans="1:5" ht="12.75">
      <c r="A185" s="21"/>
      <c r="B185" s="21"/>
      <c r="C185" s="38"/>
      <c r="D185" s="45" t="s">
        <v>187</v>
      </c>
      <c r="E185" s="87"/>
    </row>
    <row r="186" spans="1:5" ht="12.75">
      <c r="A186" s="3">
        <v>855</v>
      </c>
      <c r="B186" s="3"/>
      <c r="C186" s="33"/>
      <c r="D186" s="16" t="s">
        <v>359</v>
      </c>
      <c r="E186" s="86">
        <f>E187+E202+I212+E227+E235+E223+E219</f>
        <v>29753996.2</v>
      </c>
    </row>
    <row r="187" spans="1:5" ht="12.75">
      <c r="A187" s="3"/>
      <c r="B187" s="6">
        <v>85501</v>
      </c>
      <c r="C187" s="33"/>
      <c r="D187" s="119" t="s">
        <v>351</v>
      </c>
      <c r="E187" s="86">
        <f>SUM(E188:E197)</f>
        <v>22187320</v>
      </c>
    </row>
    <row r="188" spans="1:5" ht="12.75">
      <c r="A188" s="3"/>
      <c r="C188" s="34" t="s">
        <v>254</v>
      </c>
      <c r="D188" s="13" t="s">
        <v>336</v>
      </c>
      <c r="E188" s="86">
        <v>2100</v>
      </c>
    </row>
    <row r="189" spans="1:5" ht="12.75">
      <c r="A189" s="3"/>
      <c r="D189" s="13" t="s">
        <v>335</v>
      </c>
      <c r="E189" s="86"/>
    </row>
    <row r="190" spans="1:5" ht="12.75">
      <c r="A190" s="3"/>
      <c r="D190" s="13" t="s">
        <v>269</v>
      </c>
      <c r="E190" s="86"/>
    </row>
    <row r="191" spans="1:5" ht="12.75">
      <c r="A191" s="3"/>
      <c r="D191" s="13" t="s">
        <v>270</v>
      </c>
      <c r="E191" s="86"/>
    </row>
    <row r="192" spans="1:5" ht="12.75">
      <c r="A192" s="3"/>
      <c r="B192" s="3"/>
      <c r="C192" s="33" t="s">
        <v>352</v>
      </c>
      <c r="D192" s="119" t="s">
        <v>353</v>
      </c>
      <c r="E192" s="86">
        <v>22155320</v>
      </c>
    </row>
    <row r="193" spans="1:5" ht="12.75">
      <c r="A193" s="3"/>
      <c r="B193" s="3"/>
      <c r="C193" s="111"/>
      <c r="D193" s="119" t="s">
        <v>354</v>
      </c>
      <c r="E193" s="86"/>
    </row>
    <row r="194" spans="1:5" ht="12.75">
      <c r="A194" s="3"/>
      <c r="B194" s="3"/>
      <c r="C194" s="111"/>
      <c r="D194" s="119" t="s">
        <v>355</v>
      </c>
      <c r="E194" s="86"/>
    </row>
    <row r="195" spans="1:5" ht="12.75">
      <c r="A195" s="3"/>
      <c r="B195" s="3"/>
      <c r="C195" s="111"/>
      <c r="D195" s="119" t="s">
        <v>357</v>
      </c>
      <c r="E195" s="86"/>
    </row>
    <row r="196" spans="1:5" ht="12.75">
      <c r="A196" s="3"/>
      <c r="B196" s="3"/>
      <c r="C196" s="33"/>
      <c r="D196" s="16" t="s">
        <v>356</v>
      </c>
      <c r="E196" s="86"/>
    </row>
    <row r="197" spans="1:5" ht="12.75">
      <c r="A197" s="3"/>
      <c r="B197" s="3"/>
      <c r="C197" s="33" t="s">
        <v>256</v>
      </c>
      <c r="D197" s="16" t="s">
        <v>271</v>
      </c>
      <c r="E197" s="86">
        <v>29900</v>
      </c>
    </row>
    <row r="198" spans="1:5" ht="12.75">
      <c r="A198" s="3"/>
      <c r="B198" s="3"/>
      <c r="C198" s="33"/>
      <c r="D198" s="16" t="s">
        <v>272</v>
      </c>
      <c r="E198" s="86"/>
    </row>
    <row r="199" spans="1:5" ht="12.75">
      <c r="A199" s="3"/>
      <c r="B199" s="3"/>
      <c r="C199" s="33"/>
      <c r="D199" s="16" t="s">
        <v>273</v>
      </c>
      <c r="E199" s="86"/>
    </row>
    <row r="200" spans="1:5" ht="12.75">
      <c r="A200" s="3"/>
      <c r="B200" s="3"/>
      <c r="C200" s="33"/>
      <c r="D200" s="16" t="s">
        <v>274</v>
      </c>
      <c r="E200" s="86"/>
    </row>
    <row r="201" spans="1:5" ht="12.75">
      <c r="A201" s="3"/>
      <c r="B201" s="3"/>
      <c r="C201" s="33"/>
      <c r="D201" s="16" t="s">
        <v>275</v>
      </c>
      <c r="E201" s="86"/>
    </row>
    <row r="202" spans="1:5" ht="12.75">
      <c r="A202" s="3"/>
      <c r="B202" s="3">
        <v>85502</v>
      </c>
      <c r="C202" s="33"/>
      <c r="D202" s="13" t="s">
        <v>240</v>
      </c>
      <c r="E202" s="86">
        <f>SUM(E205:E215)</f>
        <v>7413590</v>
      </c>
    </row>
    <row r="203" spans="1:5" ht="12.75">
      <c r="A203" s="3"/>
      <c r="B203" s="3"/>
      <c r="C203" s="33"/>
      <c r="D203" s="13" t="s">
        <v>241</v>
      </c>
      <c r="E203" s="86"/>
    </row>
    <row r="204" spans="1:5" ht="12.75">
      <c r="A204" s="3"/>
      <c r="B204" s="3"/>
      <c r="C204" s="33"/>
      <c r="D204" s="13" t="s">
        <v>242</v>
      </c>
      <c r="E204" s="86"/>
    </row>
    <row r="205" spans="1:5" ht="12.75">
      <c r="A205" s="3"/>
      <c r="B205" s="3"/>
      <c r="C205" s="34" t="s">
        <v>254</v>
      </c>
      <c r="D205" s="13" t="s">
        <v>336</v>
      </c>
      <c r="E205" s="86">
        <v>15000</v>
      </c>
    </row>
    <row r="206" spans="1:5" ht="12.75">
      <c r="A206" s="3"/>
      <c r="B206" s="3"/>
      <c r="D206" s="13" t="s">
        <v>335</v>
      </c>
      <c r="E206" s="86"/>
    </row>
    <row r="207" spans="1:5" ht="12.75">
      <c r="A207" s="3"/>
      <c r="B207" s="3"/>
      <c r="D207" s="13" t="s">
        <v>269</v>
      </c>
      <c r="E207" s="86"/>
    </row>
    <row r="208" spans="1:5" ht="12.75">
      <c r="A208" s="3"/>
      <c r="B208" s="3"/>
      <c r="D208" s="13" t="s">
        <v>270</v>
      </c>
      <c r="E208" s="86"/>
    </row>
    <row r="209" spans="1:5" ht="12.75">
      <c r="A209" s="3"/>
      <c r="B209" s="3"/>
      <c r="C209" s="34" t="s">
        <v>178</v>
      </c>
      <c r="D209" s="13" t="s">
        <v>100</v>
      </c>
      <c r="E209" s="86">
        <v>7270590</v>
      </c>
    </row>
    <row r="210" spans="1:5" ht="12.75">
      <c r="A210" s="3"/>
      <c r="B210" s="3"/>
      <c r="D210" s="13" t="s">
        <v>101</v>
      </c>
      <c r="E210" s="86"/>
    </row>
    <row r="211" spans="1:5" ht="12.75">
      <c r="A211" s="3"/>
      <c r="B211" s="3"/>
      <c r="D211" s="13" t="s">
        <v>102</v>
      </c>
      <c r="E211" s="86"/>
    </row>
    <row r="212" spans="1:5" ht="12.75">
      <c r="A212" s="3"/>
      <c r="B212" s="3"/>
      <c r="C212" s="33" t="s">
        <v>190</v>
      </c>
      <c r="D212" s="16" t="s">
        <v>191</v>
      </c>
      <c r="E212" s="86"/>
    </row>
    <row r="213" spans="1:5" ht="12.75">
      <c r="A213" s="3"/>
      <c r="B213" s="3"/>
      <c r="C213" s="33"/>
      <c r="D213" s="16" t="s">
        <v>255</v>
      </c>
      <c r="E213" s="86">
        <v>80000</v>
      </c>
    </row>
    <row r="214" spans="1:5" ht="12.75">
      <c r="A214" s="3"/>
      <c r="B214" s="3"/>
      <c r="C214" s="33"/>
      <c r="D214" s="16" t="s">
        <v>192</v>
      </c>
      <c r="E214" s="86"/>
    </row>
    <row r="215" spans="1:5" ht="12.75">
      <c r="A215" s="3"/>
      <c r="B215" s="3"/>
      <c r="C215" s="33" t="s">
        <v>256</v>
      </c>
      <c r="D215" s="16" t="s">
        <v>271</v>
      </c>
      <c r="E215" s="86">
        <v>48000</v>
      </c>
    </row>
    <row r="216" spans="1:5" ht="12.75">
      <c r="A216" s="3"/>
      <c r="B216" s="3"/>
      <c r="C216" s="33"/>
      <c r="D216" s="16" t="s">
        <v>272</v>
      </c>
      <c r="E216" s="86"/>
    </row>
    <row r="217" spans="1:5" ht="12.75">
      <c r="A217" s="3"/>
      <c r="B217" s="3"/>
      <c r="C217" s="33"/>
      <c r="D217" s="16" t="s">
        <v>401</v>
      </c>
      <c r="E217" s="86"/>
    </row>
    <row r="218" spans="1:5" ht="12.75">
      <c r="A218" s="3"/>
      <c r="B218" s="3"/>
      <c r="C218" s="33"/>
      <c r="D218" s="16" t="s">
        <v>388</v>
      </c>
      <c r="E218" s="86"/>
    </row>
    <row r="219" spans="1:5" ht="12.75">
      <c r="A219" s="3"/>
      <c r="B219" s="3">
        <v>85503</v>
      </c>
      <c r="C219" s="33"/>
      <c r="D219" s="16" t="s">
        <v>369</v>
      </c>
      <c r="E219" s="86">
        <f>E220</f>
        <v>394.2</v>
      </c>
    </row>
    <row r="220" spans="1:5" ht="12.75">
      <c r="A220" s="3"/>
      <c r="B220" s="3"/>
      <c r="C220" s="34" t="s">
        <v>178</v>
      </c>
      <c r="D220" s="13" t="s">
        <v>100</v>
      </c>
      <c r="E220" s="86">
        <v>394.2</v>
      </c>
    </row>
    <row r="221" spans="1:5" ht="12.75">
      <c r="A221" s="3"/>
      <c r="B221" s="3"/>
      <c r="D221" s="13" t="s">
        <v>101</v>
      </c>
      <c r="E221" s="86"/>
    </row>
    <row r="222" spans="1:5" ht="12.75">
      <c r="A222" s="3"/>
      <c r="B222" s="3"/>
      <c r="D222" s="13" t="s">
        <v>102</v>
      </c>
      <c r="E222" s="86"/>
    </row>
    <row r="223" spans="1:5" ht="12.75">
      <c r="A223" s="3"/>
      <c r="B223" s="3">
        <v>85504</v>
      </c>
      <c r="C223" s="33"/>
      <c r="D223" s="16" t="s">
        <v>307</v>
      </c>
      <c r="E223" s="86">
        <f>E224</f>
        <v>1860</v>
      </c>
    </row>
    <row r="224" spans="1:5" ht="12.75">
      <c r="A224" s="3"/>
      <c r="B224" s="3"/>
      <c r="C224" s="34" t="s">
        <v>178</v>
      </c>
      <c r="D224" s="13" t="s">
        <v>100</v>
      </c>
      <c r="E224" s="86">
        <v>1860</v>
      </c>
    </row>
    <row r="225" spans="1:5" ht="12.75">
      <c r="A225" s="3"/>
      <c r="B225" s="3"/>
      <c r="D225" s="13" t="s">
        <v>101</v>
      </c>
      <c r="E225" s="86"/>
    </row>
    <row r="226" spans="1:5" ht="12.75">
      <c r="A226" s="3"/>
      <c r="B226" s="3"/>
      <c r="D226" s="13" t="s">
        <v>102</v>
      </c>
      <c r="E226" s="86"/>
    </row>
    <row r="227" spans="1:5" ht="12.75">
      <c r="A227" s="3"/>
      <c r="B227" s="3">
        <v>85513</v>
      </c>
      <c r="C227" s="33"/>
      <c r="D227" s="16" t="s">
        <v>391</v>
      </c>
      <c r="E227" s="86">
        <f>E232</f>
        <v>50832</v>
      </c>
    </row>
    <row r="228" spans="1:5" ht="12.75">
      <c r="A228" s="3"/>
      <c r="B228" s="3"/>
      <c r="C228" s="33"/>
      <c r="D228" s="16" t="s">
        <v>392</v>
      </c>
      <c r="E228" s="86"/>
    </row>
    <row r="229" spans="1:5" ht="12.75">
      <c r="A229" s="3"/>
      <c r="B229" s="3"/>
      <c r="C229" s="33"/>
      <c r="D229" s="16" t="s">
        <v>393</v>
      </c>
      <c r="E229" s="86"/>
    </row>
    <row r="230" spans="1:5" ht="12.75">
      <c r="A230" s="3"/>
      <c r="B230" s="3"/>
      <c r="C230" s="33"/>
      <c r="D230" s="16" t="s">
        <v>394</v>
      </c>
      <c r="E230" s="86"/>
    </row>
    <row r="231" spans="1:5" ht="12.75">
      <c r="A231" s="3"/>
      <c r="B231" s="3"/>
      <c r="C231" s="33"/>
      <c r="D231" s="16" t="s">
        <v>395</v>
      </c>
      <c r="E231" s="86"/>
    </row>
    <row r="232" spans="1:5" ht="12.75">
      <c r="A232" s="3"/>
      <c r="B232" s="3"/>
      <c r="C232" s="34" t="s">
        <v>178</v>
      </c>
      <c r="D232" s="13" t="s">
        <v>100</v>
      </c>
      <c r="E232" s="86">
        <v>50832</v>
      </c>
    </row>
    <row r="233" spans="1:5" ht="12.75">
      <c r="A233" s="3"/>
      <c r="B233" s="3"/>
      <c r="C233" s="33"/>
      <c r="D233" s="16" t="s">
        <v>101</v>
      </c>
      <c r="E233" s="86"/>
    </row>
    <row r="234" spans="1:5" ht="12.75">
      <c r="A234" s="3"/>
      <c r="B234" s="3"/>
      <c r="C234" s="33"/>
      <c r="D234" s="16" t="s">
        <v>102</v>
      </c>
      <c r="E234" s="86"/>
    </row>
    <row r="235" spans="1:5" ht="12.75">
      <c r="A235" s="3"/>
      <c r="B235" s="3">
        <v>85516</v>
      </c>
      <c r="C235" s="33"/>
      <c r="D235" s="16" t="s">
        <v>419</v>
      </c>
      <c r="E235" s="86">
        <f>E236</f>
        <v>100000</v>
      </c>
    </row>
    <row r="236" spans="1:5" ht="12.75">
      <c r="A236" s="3"/>
      <c r="B236" s="3"/>
      <c r="C236" s="33" t="s">
        <v>298</v>
      </c>
      <c r="D236" s="16" t="s">
        <v>299</v>
      </c>
      <c r="E236" s="86">
        <v>100000</v>
      </c>
    </row>
    <row r="237" spans="1:5" ht="12.75">
      <c r="A237" s="3"/>
      <c r="B237" s="3"/>
      <c r="C237" s="33"/>
      <c r="D237" s="16" t="s">
        <v>300</v>
      </c>
      <c r="E237" s="86"/>
    </row>
    <row r="238" spans="1:5" ht="12.75">
      <c r="A238" s="21"/>
      <c r="B238" s="21"/>
      <c r="C238" s="38"/>
      <c r="D238" s="45" t="s">
        <v>301</v>
      </c>
      <c r="E238" s="87"/>
    </row>
    <row r="239" spans="1:5" ht="12.75">
      <c r="A239" s="3">
        <v>900</v>
      </c>
      <c r="B239" s="3"/>
      <c r="C239" s="33"/>
      <c r="D239" s="16" t="s">
        <v>257</v>
      </c>
      <c r="E239" s="86">
        <f>E256+E240+E245</f>
        <v>16963582</v>
      </c>
    </row>
    <row r="240" spans="1:5" ht="12.75">
      <c r="A240" s="3"/>
      <c r="B240" s="3">
        <v>90002</v>
      </c>
      <c r="C240" s="33"/>
      <c r="D240" s="16" t="s">
        <v>337</v>
      </c>
      <c r="E240" s="86">
        <f>SUM(E241:E243)</f>
        <v>7354000</v>
      </c>
    </row>
    <row r="241" spans="1:5" ht="12.75">
      <c r="A241" s="3"/>
      <c r="B241" s="3"/>
      <c r="C241" s="43" t="s">
        <v>199</v>
      </c>
      <c r="D241" s="52" t="s">
        <v>229</v>
      </c>
      <c r="E241" s="86">
        <v>7350000</v>
      </c>
    </row>
    <row r="242" spans="1:5" ht="12.75">
      <c r="A242" s="3"/>
      <c r="B242" s="3"/>
      <c r="C242" s="33"/>
      <c r="D242" s="16" t="s">
        <v>230</v>
      </c>
      <c r="E242" s="86"/>
    </row>
    <row r="243" spans="1:5" ht="12.75">
      <c r="A243" s="3"/>
      <c r="B243" s="3"/>
      <c r="C243" s="33" t="s">
        <v>377</v>
      </c>
      <c r="D243" s="16" t="s">
        <v>378</v>
      </c>
      <c r="E243" s="86">
        <v>4000</v>
      </c>
    </row>
    <row r="244" spans="1:5" ht="12.75">
      <c r="A244" s="3"/>
      <c r="B244" s="3"/>
      <c r="C244" s="33"/>
      <c r="D244" s="16" t="s">
        <v>379</v>
      </c>
      <c r="E244" s="86"/>
    </row>
    <row r="245" spans="1:5" ht="12.75">
      <c r="A245" s="3"/>
      <c r="B245" s="3">
        <v>90004</v>
      </c>
      <c r="C245" s="33"/>
      <c r="D245" s="73" t="s">
        <v>75</v>
      </c>
      <c r="E245" s="86">
        <f>SUM(E246:E251)</f>
        <v>9529582</v>
      </c>
    </row>
    <row r="246" spans="1:5" ht="12.75">
      <c r="A246" s="3"/>
      <c r="B246" s="3"/>
      <c r="C246" s="33" t="s">
        <v>420</v>
      </c>
      <c r="D246" s="16" t="s">
        <v>421</v>
      </c>
      <c r="E246" s="86">
        <v>8408454</v>
      </c>
    </row>
    <row r="247" spans="1:5" ht="12.75">
      <c r="A247" s="3"/>
      <c r="B247" s="3"/>
      <c r="C247" s="33"/>
      <c r="D247" s="16" t="s">
        <v>422</v>
      </c>
      <c r="E247" s="86"/>
    </row>
    <row r="248" spans="1:5" ht="12.75">
      <c r="A248" s="3"/>
      <c r="B248" s="3"/>
      <c r="C248" s="33"/>
      <c r="D248" s="16" t="s">
        <v>423</v>
      </c>
      <c r="E248" s="86"/>
    </row>
    <row r="249" spans="1:5" ht="12.75">
      <c r="A249" s="3"/>
      <c r="B249" s="3"/>
      <c r="C249" s="33"/>
      <c r="D249" s="16" t="s">
        <v>424</v>
      </c>
      <c r="E249" s="86"/>
    </row>
    <row r="250" spans="1:5" ht="12.75">
      <c r="A250" s="3"/>
      <c r="B250" s="3"/>
      <c r="C250" s="33"/>
      <c r="D250" s="16" t="s">
        <v>209</v>
      </c>
      <c r="E250" s="86"/>
    </row>
    <row r="251" spans="1:5" ht="12.75">
      <c r="A251" s="3"/>
      <c r="B251" s="3"/>
      <c r="C251" s="33" t="s">
        <v>425</v>
      </c>
      <c r="D251" s="16" t="s">
        <v>421</v>
      </c>
      <c r="E251" s="86">
        <v>1121128</v>
      </c>
    </row>
    <row r="252" spans="1:5" ht="12.75">
      <c r="A252" s="3"/>
      <c r="B252" s="3"/>
      <c r="C252" s="33"/>
      <c r="D252" s="16" t="s">
        <v>422</v>
      </c>
      <c r="E252" s="86"/>
    </row>
    <row r="253" spans="1:5" ht="12.75">
      <c r="A253" s="3"/>
      <c r="B253" s="3"/>
      <c r="C253" s="33"/>
      <c r="D253" s="16" t="s">
        <v>423</v>
      </c>
      <c r="E253" s="86"/>
    </row>
    <row r="254" spans="1:5" ht="12.75">
      <c r="A254" s="3"/>
      <c r="B254" s="3"/>
      <c r="C254" s="33"/>
      <c r="D254" s="16" t="s">
        <v>424</v>
      </c>
      <c r="E254" s="86"/>
    </row>
    <row r="255" spans="1:5" ht="12.75">
      <c r="A255" s="3"/>
      <c r="B255" s="3"/>
      <c r="C255" s="33"/>
      <c r="D255" s="16" t="s">
        <v>209</v>
      </c>
      <c r="E255" s="86"/>
    </row>
    <row r="256" spans="1:5" ht="12.75">
      <c r="A256" s="3"/>
      <c r="B256" s="3">
        <v>90019</v>
      </c>
      <c r="C256" s="33"/>
      <c r="D256" s="16" t="s">
        <v>283</v>
      </c>
      <c r="E256" s="86">
        <f>SUM(E258:E258)</f>
        <v>80000</v>
      </c>
    </row>
    <row r="257" spans="1:5" ht="12.75">
      <c r="A257" s="3"/>
      <c r="B257" s="3"/>
      <c r="C257" s="33"/>
      <c r="D257" s="16" t="s">
        <v>284</v>
      </c>
      <c r="E257" s="86"/>
    </row>
    <row r="258" spans="1:5" ht="12.75">
      <c r="A258" s="21"/>
      <c r="B258" s="21"/>
      <c r="C258" s="38" t="s">
        <v>227</v>
      </c>
      <c r="D258" s="45" t="s">
        <v>228</v>
      </c>
      <c r="E258" s="87">
        <v>80000</v>
      </c>
    </row>
    <row r="259" spans="1:5" ht="12.75">
      <c r="A259" s="3">
        <v>921</v>
      </c>
      <c r="B259" s="3"/>
      <c r="C259" s="33"/>
      <c r="D259" s="16" t="s">
        <v>426</v>
      </c>
      <c r="E259" s="86">
        <f>E260</f>
        <v>585319</v>
      </c>
    </row>
    <row r="260" spans="2:5" ht="12.75">
      <c r="B260" s="6">
        <v>92118</v>
      </c>
      <c r="D260" s="13" t="s">
        <v>16</v>
      </c>
      <c r="E260" s="85">
        <f>E261</f>
        <v>585319</v>
      </c>
    </row>
    <row r="261" spans="3:5" ht="12.75">
      <c r="C261" s="33" t="s">
        <v>420</v>
      </c>
      <c r="D261" s="16" t="s">
        <v>421</v>
      </c>
      <c r="E261" s="85">
        <v>585319</v>
      </c>
    </row>
    <row r="262" spans="3:4" ht="12.75">
      <c r="C262" s="33"/>
      <c r="D262" s="16" t="s">
        <v>422</v>
      </c>
    </row>
    <row r="263" spans="3:4" ht="12.75">
      <c r="C263" s="33"/>
      <c r="D263" s="16" t="s">
        <v>423</v>
      </c>
    </row>
    <row r="264" spans="3:4" ht="12.75">
      <c r="C264" s="33"/>
      <c r="D264" s="16" t="s">
        <v>424</v>
      </c>
    </row>
    <row r="265" spans="3:4" ht="13.5" customHeight="1">
      <c r="C265" s="33"/>
      <c r="D265" s="16" t="s">
        <v>209</v>
      </c>
    </row>
    <row r="266" spans="3:4" ht="13.5" customHeight="1">
      <c r="C266" s="33"/>
      <c r="D266" s="16"/>
    </row>
    <row r="267" spans="3:4" ht="13.5" customHeight="1">
      <c r="C267" s="33"/>
      <c r="D267" s="16"/>
    </row>
    <row r="268" spans="3:4" ht="13.5" customHeight="1">
      <c r="C268" s="33"/>
      <c r="D268" s="16"/>
    </row>
  </sheetData>
  <sheetProtection/>
  <printOptions gridLines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&amp;C&amp;A</oddHeader>
    <oddFooter>&amp;CStrona &amp;P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435"/>
  <sheetViews>
    <sheetView tabSelected="1" zoomScalePageLayoutView="0" workbookViewId="0" topLeftCell="A356">
      <selection activeCell="E195" sqref="E195"/>
    </sheetView>
  </sheetViews>
  <sheetFormatPr defaultColWidth="9.00390625" defaultRowHeight="12.75"/>
  <cols>
    <col min="1" max="1" width="4.25390625" style="37" customWidth="1"/>
    <col min="2" max="2" width="6.375" style="37" customWidth="1"/>
    <col min="3" max="3" width="6.00390625" style="6" customWidth="1"/>
    <col min="4" max="4" width="48.375" style="0" customWidth="1"/>
    <col min="5" max="5" width="21.875" style="95" customWidth="1"/>
  </cols>
  <sheetData>
    <row r="2" spans="1:5" ht="12.75">
      <c r="A2" s="27"/>
      <c r="B2" s="28"/>
      <c r="C2" s="23"/>
      <c r="D2" s="18"/>
      <c r="E2" s="94" t="s">
        <v>223</v>
      </c>
    </row>
    <row r="3" spans="1:5" ht="12.75">
      <c r="A3" s="29"/>
      <c r="B3" s="20"/>
      <c r="C3" s="3"/>
      <c r="D3" s="15"/>
      <c r="E3" s="77" t="s">
        <v>465</v>
      </c>
    </row>
    <row r="4" spans="1:6" ht="12.75">
      <c r="A4" s="29"/>
      <c r="B4" s="20"/>
      <c r="C4" s="3"/>
      <c r="D4" s="14" t="s">
        <v>17</v>
      </c>
      <c r="E4" s="77" t="s">
        <v>152</v>
      </c>
      <c r="F4" s="19"/>
    </row>
    <row r="5" spans="1:5" ht="12.75">
      <c r="A5" s="29"/>
      <c r="B5" s="20"/>
      <c r="C5" s="3"/>
      <c r="D5" s="3" t="s">
        <v>338</v>
      </c>
      <c r="E5" s="77" t="s">
        <v>466</v>
      </c>
    </row>
    <row r="6" spans="1:4" ht="12.75">
      <c r="A6" s="29"/>
      <c r="B6" s="20"/>
      <c r="C6" s="3"/>
      <c r="D6" s="3"/>
    </row>
    <row r="7" spans="1:5" ht="12.75">
      <c r="A7" s="30" t="s">
        <v>18</v>
      </c>
      <c r="B7" s="31" t="s">
        <v>19</v>
      </c>
      <c r="C7" s="1"/>
      <c r="D7" s="1" t="s">
        <v>23</v>
      </c>
      <c r="E7" s="96" t="s">
        <v>412</v>
      </c>
    </row>
    <row r="8" spans="1:5" ht="12.75">
      <c r="A8" s="24"/>
      <c r="B8" s="33"/>
      <c r="E8" s="102"/>
    </row>
    <row r="9" spans="1:5" ht="12.75">
      <c r="A9" s="25" t="s">
        <v>47</v>
      </c>
      <c r="B9" s="32"/>
      <c r="C9" s="14"/>
      <c r="D9" s="26" t="s">
        <v>21</v>
      </c>
      <c r="E9" s="97">
        <f>SUM(E10+E25)</f>
        <v>5834891</v>
      </c>
    </row>
    <row r="10" spans="1:5" s="58" customFormat="1" ht="12.75">
      <c r="A10" s="113"/>
      <c r="B10" s="55" t="s">
        <v>48</v>
      </c>
      <c r="C10" s="56"/>
      <c r="D10" s="69" t="s">
        <v>22</v>
      </c>
      <c r="E10" s="99">
        <f>SUM(E11:E23)</f>
        <v>428891</v>
      </c>
    </row>
    <row r="11" spans="1:5" s="58" customFormat="1" ht="12.75">
      <c r="A11" s="113"/>
      <c r="B11" s="55"/>
      <c r="C11" s="3">
        <v>4170</v>
      </c>
      <c r="D11" s="15" t="s">
        <v>203</v>
      </c>
      <c r="E11" s="106">
        <v>1000</v>
      </c>
    </row>
    <row r="12" spans="1:5" s="58" customFormat="1" ht="12.75">
      <c r="A12" s="113"/>
      <c r="B12" s="55"/>
      <c r="C12" s="3">
        <v>4260</v>
      </c>
      <c r="D12" s="15" t="s">
        <v>33</v>
      </c>
      <c r="E12" s="106">
        <v>6000</v>
      </c>
    </row>
    <row r="13" spans="1:5" ht="12.75">
      <c r="A13" s="24"/>
      <c r="B13" s="33"/>
      <c r="C13" s="3">
        <v>4300</v>
      </c>
      <c r="D13" s="20" t="s">
        <v>35</v>
      </c>
      <c r="E13" s="95">
        <v>47055</v>
      </c>
    </row>
    <row r="14" spans="1:5" ht="12.75">
      <c r="A14" s="33"/>
      <c r="B14" s="33"/>
      <c r="C14" s="3">
        <v>4390</v>
      </c>
      <c r="D14" s="16" t="s">
        <v>231</v>
      </c>
      <c r="E14" s="95">
        <v>57500</v>
      </c>
    </row>
    <row r="15" spans="1:4" ht="12.75">
      <c r="A15" s="33"/>
      <c r="B15" s="33"/>
      <c r="C15" s="3"/>
      <c r="D15" s="16" t="s">
        <v>232</v>
      </c>
    </row>
    <row r="16" spans="1:5" ht="12.75">
      <c r="A16" s="33"/>
      <c r="B16" s="33"/>
      <c r="C16" s="3">
        <v>4430</v>
      </c>
      <c r="D16" s="48" t="s">
        <v>188</v>
      </c>
      <c r="E16" s="95">
        <v>3000</v>
      </c>
    </row>
    <row r="17" spans="1:5" ht="12.75">
      <c r="A17" s="33"/>
      <c r="B17" s="33"/>
      <c r="C17" s="3">
        <v>4500</v>
      </c>
      <c r="D17" s="48" t="s">
        <v>432</v>
      </c>
      <c r="E17" s="95">
        <v>36</v>
      </c>
    </row>
    <row r="18" spans="1:4" ht="12.75">
      <c r="A18" s="33"/>
      <c r="B18" s="33"/>
      <c r="C18" s="3"/>
      <c r="D18" s="48" t="s">
        <v>433</v>
      </c>
    </row>
    <row r="19" spans="1:5" ht="12" customHeight="1">
      <c r="A19" s="33"/>
      <c r="B19" s="33"/>
      <c r="C19" s="3">
        <v>4510</v>
      </c>
      <c r="D19" s="20" t="s">
        <v>206</v>
      </c>
      <c r="E19" s="95">
        <v>8000</v>
      </c>
    </row>
    <row r="20" spans="1:5" ht="12.75">
      <c r="A20" s="33"/>
      <c r="B20" s="33"/>
      <c r="C20" s="3">
        <v>4530</v>
      </c>
      <c r="D20" t="s">
        <v>219</v>
      </c>
      <c r="E20" s="95">
        <v>11300</v>
      </c>
    </row>
    <row r="21" spans="1:5" ht="12.75">
      <c r="A21" s="33"/>
      <c r="B21" s="33"/>
      <c r="C21" s="6">
        <v>4590</v>
      </c>
      <c r="D21" s="64" t="s">
        <v>259</v>
      </c>
      <c r="E21" s="95">
        <v>285000</v>
      </c>
    </row>
    <row r="22" spans="1:5" s="58" customFormat="1" ht="12.75">
      <c r="A22" s="33"/>
      <c r="B22" s="33"/>
      <c r="C22" s="6"/>
      <c r="D22" s="64" t="s">
        <v>234</v>
      </c>
      <c r="E22" s="95"/>
    </row>
    <row r="23" spans="1:5" s="58" customFormat="1" ht="12.75">
      <c r="A23" s="33"/>
      <c r="B23" s="33"/>
      <c r="C23" s="3">
        <v>4610</v>
      </c>
      <c r="D23" s="16" t="s">
        <v>236</v>
      </c>
      <c r="E23" s="95">
        <v>10000</v>
      </c>
    </row>
    <row r="24" spans="1:2" ht="12.75">
      <c r="A24" s="34"/>
      <c r="B24" s="34"/>
    </row>
    <row r="25" spans="1:5" s="58" customFormat="1" ht="12.75">
      <c r="A25" s="71"/>
      <c r="B25" s="55" t="s">
        <v>48</v>
      </c>
      <c r="C25" s="56"/>
      <c r="D25" s="69" t="s">
        <v>22</v>
      </c>
      <c r="E25" s="99">
        <f>SUM(E27:E36)</f>
        <v>5406000</v>
      </c>
    </row>
    <row r="26" spans="1:5" s="58" customFormat="1" ht="12.75">
      <c r="A26" s="71"/>
      <c r="B26" s="55"/>
      <c r="C26" s="56"/>
      <c r="D26" s="69" t="s">
        <v>349</v>
      </c>
      <c r="E26" s="99"/>
    </row>
    <row r="27" spans="1:5" s="58" customFormat="1" ht="12.75">
      <c r="A27" s="71"/>
      <c r="B27" s="55"/>
      <c r="C27" s="3">
        <v>4210</v>
      </c>
      <c r="D27" s="15" t="s">
        <v>32</v>
      </c>
      <c r="E27" s="106">
        <v>2000</v>
      </c>
    </row>
    <row r="28" spans="1:5" ht="12.75">
      <c r="A28" s="34"/>
      <c r="B28" s="33"/>
      <c r="C28" s="3">
        <v>4260</v>
      </c>
      <c r="D28" s="15" t="s">
        <v>33</v>
      </c>
      <c r="E28" s="95">
        <v>1794000</v>
      </c>
    </row>
    <row r="29" spans="1:5" ht="12.75">
      <c r="A29" s="34"/>
      <c r="B29" s="20"/>
      <c r="C29" s="3">
        <v>4270</v>
      </c>
      <c r="D29" s="15" t="s">
        <v>233</v>
      </c>
      <c r="E29" s="95">
        <v>2580000</v>
      </c>
    </row>
    <row r="30" spans="1:5" ht="12.75">
      <c r="A30" s="34"/>
      <c r="B30" s="20"/>
      <c r="C30" s="3">
        <v>4300</v>
      </c>
      <c r="D30" s="15" t="s">
        <v>35</v>
      </c>
      <c r="E30" s="95">
        <v>1002945</v>
      </c>
    </row>
    <row r="31" spans="1:5" ht="12.75">
      <c r="A31" s="34"/>
      <c r="B31" s="20"/>
      <c r="C31" s="3">
        <v>4390</v>
      </c>
      <c r="D31" s="16" t="s">
        <v>231</v>
      </c>
      <c r="E31" s="95">
        <v>5000</v>
      </c>
    </row>
    <row r="32" spans="1:4" ht="12.75">
      <c r="A32" s="34"/>
      <c r="B32" s="20"/>
      <c r="C32" s="3"/>
      <c r="D32" s="16" t="s">
        <v>232</v>
      </c>
    </row>
    <row r="33" spans="1:5" ht="12.75">
      <c r="A33" s="34"/>
      <c r="B33" s="20"/>
      <c r="C33" s="3">
        <v>4430</v>
      </c>
      <c r="D33" s="48" t="s">
        <v>188</v>
      </c>
      <c r="E33" s="95">
        <v>12000</v>
      </c>
    </row>
    <row r="34" spans="1:5" ht="12.75">
      <c r="A34" s="34"/>
      <c r="B34" s="20"/>
      <c r="C34" s="3">
        <v>4520</v>
      </c>
      <c r="D34" s="20" t="s">
        <v>403</v>
      </c>
      <c r="E34" s="95">
        <v>55</v>
      </c>
    </row>
    <row r="35" spans="1:4" ht="12.75">
      <c r="A35" s="34"/>
      <c r="B35" s="20"/>
      <c r="C35" s="3"/>
      <c r="D35" s="20" t="s">
        <v>209</v>
      </c>
    </row>
    <row r="36" spans="1:5" ht="12.75">
      <c r="A36" s="34"/>
      <c r="B36" s="20"/>
      <c r="C36" s="3">
        <v>4610</v>
      </c>
      <c r="D36" s="16" t="s">
        <v>236</v>
      </c>
      <c r="E36" s="95">
        <v>10000</v>
      </c>
    </row>
    <row r="37" spans="1:2" ht="12.75">
      <c r="A37" s="34"/>
      <c r="B37" s="34"/>
    </row>
    <row r="38" spans="1:5" ht="12.75">
      <c r="A38" s="50" t="s">
        <v>132</v>
      </c>
      <c r="B38" s="40"/>
      <c r="C38" s="7"/>
      <c r="D38" s="5" t="s">
        <v>133</v>
      </c>
      <c r="E38" s="97">
        <f>E39</f>
        <v>66000</v>
      </c>
    </row>
    <row r="39" spans="1:5" ht="12.75">
      <c r="A39" s="29"/>
      <c r="B39" s="20" t="s">
        <v>183</v>
      </c>
      <c r="D39" t="s">
        <v>184</v>
      </c>
      <c r="E39" s="95">
        <f>SUM(E40:E45)</f>
        <v>66000</v>
      </c>
    </row>
    <row r="40" spans="1:5" ht="12.75">
      <c r="A40" s="29"/>
      <c r="B40" s="20"/>
      <c r="C40" s="3">
        <v>3030</v>
      </c>
      <c r="D40" s="15" t="s">
        <v>41</v>
      </c>
      <c r="E40" s="95">
        <v>2000</v>
      </c>
    </row>
    <row r="41" spans="1:5" ht="12.75">
      <c r="A41" s="29"/>
      <c r="B41" s="20"/>
      <c r="C41" s="3">
        <v>4170</v>
      </c>
      <c r="D41" s="15" t="s">
        <v>203</v>
      </c>
      <c r="E41" s="95">
        <v>13000</v>
      </c>
    </row>
    <row r="42" spans="1:5" ht="12.75">
      <c r="A42" s="29"/>
      <c r="B42" s="20"/>
      <c r="C42" s="3">
        <v>4300</v>
      </c>
      <c r="D42" s="48" t="s">
        <v>35</v>
      </c>
      <c r="E42" s="95">
        <v>37000</v>
      </c>
    </row>
    <row r="43" spans="1:5" ht="12.75">
      <c r="A43" s="29"/>
      <c r="B43" s="20"/>
      <c r="C43" s="3">
        <v>4390</v>
      </c>
      <c r="D43" s="16" t="s">
        <v>231</v>
      </c>
      <c r="E43" s="95">
        <v>12000</v>
      </c>
    </row>
    <row r="44" spans="1:4" ht="12.75">
      <c r="A44" s="29"/>
      <c r="B44" s="20"/>
      <c r="C44" s="3"/>
      <c r="D44" s="16" t="s">
        <v>232</v>
      </c>
    </row>
    <row r="45" spans="1:5" ht="12.75">
      <c r="A45" s="20"/>
      <c r="B45" s="20"/>
      <c r="C45" s="3">
        <v>4430</v>
      </c>
      <c r="D45" s="48" t="s">
        <v>188</v>
      </c>
      <c r="E45" s="95">
        <v>2000</v>
      </c>
    </row>
    <row r="46" spans="1:4" ht="12.75">
      <c r="A46" s="20"/>
      <c r="B46" s="20"/>
      <c r="C46" s="3"/>
      <c r="D46" s="48"/>
    </row>
    <row r="47" spans="1:5" ht="12.75">
      <c r="A47" s="25" t="s">
        <v>53</v>
      </c>
      <c r="B47" s="32"/>
      <c r="C47" s="14"/>
      <c r="D47" s="41" t="s">
        <v>25</v>
      </c>
      <c r="E47" s="99">
        <f>E48</f>
        <v>75165</v>
      </c>
    </row>
    <row r="48" spans="1:5" ht="12.75">
      <c r="A48" s="62"/>
      <c r="B48" s="62" t="s">
        <v>246</v>
      </c>
      <c r="C48" s="63"/>
      <c r="D48" s="66" t="s">
        <v>244</v>
      </c>
      <c r="E48" s="95">
        <f>SUM(E49:E51)</f>
        <v>75165</v>
      </c>
    </row>
    <row r="49" spans="1:5" ht="12.75">
      <c r="A49" s="34"/>
      <c r="B49" s="34"/>
      <c r="C49" s="6">
        <v>4260</v>
      </c>
      <c r="D49" t="s">
        <v>33</v>
      </c>
      <c r="E49" s="95">
        <v>70000</v>
      </c>
    </row>
    <row r="50" spans="1:5" ht="12.75">
      <c r="A50" s="34"/>
      <c r="B50" s="34"/>
      <c r="C50" s="3">
        <v>4300</v>
      </c>
      <c r="D50" s="20" t="s">
        <v>35</v>
      </c>
      <c r="E50" s="95">
        <v>5000</v>
      </c>
    </row>
    <row r="51" spans="1:5" ht="12.75">
      <c r="A51" s="34"/>
      <c r="B51" s="34"/>
      <c r="C51" s="3">
        <v>4520</v>
      </c>
      <c r="D51" s="20" t="s">
        <v>403</v>
      </c>
      <c r="E51" s="95">
        <v>165</v>
      </c>
    </row>
    <row r="52" spans="1:4" ht="12.75">
      <c r="A52" s="34"/>
      <c r="B52" s="34"/>
      <c r="C52" s="3"/>
      <c r="D52" s="20" t="s">
        <v>209</v>
      </c>
    </row>
    <row r="53" spans="1:4" ht="12.75">
      <c r="A53" s="34"/>
      <c r="B53" s="34"/>
      <c r="C53" s="3"/>
      <c r="D53" s="20"/>
    </row>
    <row r="54" spans="1:4" ht="12.75">
      <c r="A54" s="34"/>
      <c r="B54" s="34"/>
      <c r="C54" s="3"/>
      <c r="D54" s="20"/>
    </row>
    <row r="55" spans="1:4" ht="12.75">
      <c r="A55" s="34"/>
      <c r="B55" s="34"/>
      <c r="C55" s="3"/>
      <c r="D55" s="20"/>
    </row>
    <row r="56" spans="1:4" ht="12.75">
      <c r="A56" s="34"/>
      <c r="B56" s="34"/>
      <c r="C56" s="3"/>
      <c r="D56" s="20"/>
    </row>
    <row r="57" spans="1:4" ht="12.75">
      <c r="A57" s="34"/>
      <c r="B57" s="34"/>
      <c r="C57" s="3"/>
      <c r="D57" s="20"/>
    </row>
    <row r="58" spans="1:4" ht="12.75">
      <c r="A58" s="38"/>
      <c r="B58" s="38"/>
      <c r="C58" s="21"/>
      <c r="D58" s="122"/>
    </row>
    <row r="59" spans="1:5" s="2" customFormat="1" ht="12.75">
      <c r="A59" s="24"/>
      <c r="B59" s="33"/>
      <c r="C59" s="3"/>
      <c r="D59" s="15"/>
      <c r="E59" s="94" t="s">
        <v>223</v>
      </c>
    </row>
    <row r="60" spans="1:5" ht="12.75">
      <c r="A60" s="24"/>
      <c r="B60" s="33"/>
      <c r="C60" s="3"/>
      <c r="D60" s="15"/>
      <c r="E60" s="77" t="s">
        <v>465</v>
      </c>
    </row>
    <row r="61" spans="1:5" ht="12.75">
      <c r="A61" s="24"/>
      <c r="B61" s="33"/>
      <c r="C61" s="3"/>
      <c r="D61" s="14" t="s">
        <v>17</v>
      </c>
      <c r="E61" s="77" t="s">
        <v>152</v>
      </c>
    </row>
    <row r="62" spans="1:5" ht="12.75">
      <c r="A62" s="24"/>
      <c r="B62" s="33"/>
      <c r="C62" s="3"/>
      <c r="D62" s="3" t="s">
        <v>253</v>
      </c>
      <c r="E62" s="77" t="s">
        <v>466</v>
      </c>
    </row>
    <row r="63" spans="1:5" s="58" customFormat="1" ht="12.75">
      <c r="A63" s="30" t="s">
        <v>18</v>
      </c>
      <c r="B63" s="31" t="s">
        <v>19</v>
      </c>
      <c r="C63" s="1"/>
      <c r="D63" s="1" t="s">
        <v>20</v>
      </c>
      <c r="E63" s="96" t="s">
        <v>412</v>
      </c>
    </row>
    <row r="64" spans="1:5" ht="12.75">
      <c r="A64" s="25" t="s">
        <v>49</v>
      </c>
      <c r="B64" s="32"/>
      <c r="C64" s="14"/>
      <c r="D64" s="41" t="s">
        <v>54</v>
      </c>
      <c r="E64" s="97">
        <f>E65+E67</f>
        <v>2240000</v>
      </c>
    </row>
    <row r="65" spans="1:5" ht="12.75">
      <c r="A65" s="42"/>
      <c r="B65" s="43" t="s">
        <v>65</v>
      </c>
      <c r="C65" s="51"/>
      <c r="D65" s="12" t="s">
        <v>26</v>
      </c>
      <c r="E65" s="98">
        <f>SUM(E66:E66)</f>
        <v>160000</v>
      </c>
    </row>
    <row r="66" spans="1:5" ht="12.75">
      <c r="A66" s="42"/>
      <c r="B66" s="43"/>
      <c r="C66" s="51">
        <v>6050</v>
      </c>
      <c r="D66" s="12" t="s">
        <v>212</v>
      </c>
      <c r="E66" s="98">
        <v>160000</v>
      </c>
    </row>
    <row r="67" spans="1:5" ht="12.75">
      <c r="A67" s="42"/>
      <c r="B67" s="43" t="s">
        <v>130</v>
      </c>
      <c r="C67" s="51"/>
      <c r="D67" s="12" t="s">
        <v>310</v>
      </c>
      <c r="E67" s="98">
        <f>E68</f>
        <v>2080000</v>
      </c>
    </row>
    <row r="68" spans="1:5" ht="12.75">
      <c r="A68" s="42"/>
      <c r="B68" s="43"/>
      <c r="C68" s="51">
        <v>6050</v>
      </c>
      <c r="D68" s="12" t="s">
        <v>212</v>
      </c>
      <c r="E68" s="98">
        <v>2080000</v>
      </c>
    </row>
    <row r="69" spans="1:5" ht="12.75">
      <c r="A69" s="42"/>
      <c r="B69" s="43"/>
      <c r="C69" s="51"/>
      <c r="D69" s="12"/>
      <c r="E69" s="98"/>
    </row>
    <row r="70" spans="1:5" ht="12.75">
      <c r="A70" s="25" t="s">
        <v>47</v>
      </c>
      <c r="B70" s="32"/>
      <c r="C70" s="14"/>
      <c r="D70" s="26" t="s">
        <v>21</v>
      </c>
      <c r="E70" s="99">
        <f>E71+E76</f>
        <v>680401</v>
      </c>
    </row>
    <row r="71" spans="1:5" s="74" customFormat="1" ht="12.75">
      <c r="A71" s="121"/>
      <c r="B71" s="111" t="s">
        <v>48</v>
      </c>
      <c r="C71" s="112"/>
      <c r="D71" s="114" t="s">
        <v>22</v>
      </c>
      <c r="E71" s="106">
        <f>SUM(E72:E75)</f>
        <v>645401</v>
      </c>
    </row>
    <row r="72" spans="1:5" s="74" customFormat="1" ht="12.75">
      <c r="A72" s="111"/>
      <c r="B72" s="111"/>
      <c r="C72" s="3">
        <v>4270</v>
      </c>
      <c r="D72" s="15" t="s">
        <v>233</v>
      </c>
      <c r="E72" s="106">
        <v>20000</v>
      </c>
    </row>
    <row r="73" spans="1:5" s="74" customFormat="1" ht="12.75">
      <c r="A73" s="111"/>
      <c r="B73" s="111"/>
      <c r="C73" s="6">
        <v>4590</v>
      </c>
      <c r="D73" s="64" t="s">
        <v>259</v>
      </c>
      <c r="E73" s="106">
        <v>15000</v>
      </c>
    </row>
    <row r="74" spans="1:5" s="74" customFormat="1" ht="12.75">
      <c r="A74" s="111"/>
      <c r="B74" s="111"/>
      <c r="C74" s="6"/>
      <c r="D74" s="64" t="s">
        <v>234</v>
      </c>
      <c r="E74" s="106"/>
    </row>
    <row r="75" spans="1:5" ht="12.75">
      <c r="A75" s="43"/>
      <c r="B75" s="55"/>
      <c r="C75" s="51">
        <v>6050</v>
      </c>
      <c r="D75" s="12" t="s">
        <v>212</v>
      </c>
      <c r="E75" s="98">
        <v>610401</v>
      </c>
    </row>
    <row r="76" spans="1:5" ht="12.75">
      <c r="A76" s="43"/>
      <c r="B76" s="111" t="s">
        <v>460</v>
      </c>
      <c r="C76" s="51"/>
      <c r="D76" s="12" t="s">
        <v>453</v>
      </c>
      <c r="E76" s="98">
        <f>E77</f>
        <v>35000</v>
      </c>
    </row>
    <row r="77" spans="1:5" ht="12.75">
      <c r="A77" s="43"/>
      <c r="B77" s="55"/>
      <c r="C77" s="51">
        <v>6050</v>
      </c>
      <c r="D77" s="12" t="s">
        <v>212</v>
      </c>
      <c r="E77" s="98">
        <v>35000</v>
      </c>
    </row>
    <row r="78" spans="1:5" ht="12.75">
      <c r="A78" s="43"/>
      <c r="B78" s="43"/>
      <c r="C78" s="51"/>
      <c r="D78" s="12"/>
      <c r="E78" s="98"/>
    </row>
    <row r="79" spans="1:5" s="58" customFormat="1" ht="12.75">
      <c r="A79" s="55" t="s">
        <v>142</v>
      </c>
      <c r="B79" s="55"/>
      <c r="C79" s="56"/>
      <c r="D79" s="57" t="s">
        <v>7</v>
      </c>
      <c r="E79" s="99">
        <f>E80</f>
        <v>275000</v>
      </c>
    </row>
    <row r="80" spans="1:5" ht="12.75">
      <c r="A80" s="43"/>
      <c r="B80" s="43" t="s">
        <v>427</v>
      </c>
      <c r="C80" s="51"/>
      <c r="D80" s="53" t="s">
        <v>2</v>
      </c>
      <c r="E80" s="98">
        <f>E81</f>
        <v>275000</v>
      </c>
    </row>
    <row r="81" spans="1:5" ht="12.75">
      <c r="A81" s="43"/>
      <c r="B81" s="43"/>
      <c r="C81" s="51">
        <v>6050</v>
      </c>
      <c r="D81" s="12" t="s">
        <v>212</v>
      </c>
      <c r="E81" s="98">
        <v>275000</v>
      </c>
    </row>
    <row r="82" spans="1:5" ht="12.75">
      <c r="A82" s="61" t="s">
        <v>51</v>
      </c>
      <c r="B82" s="55"/>
      <c r="C82" s="56"/>
      <c r="D82" s="57" t="s">
        <v>224</v>
      </c>
      <c r="E82" s="99">
        <f>E86+E83+E90</f>
        <v>11021682</v>
      </c>
    </row>
    <row r="83" spans="1:5" s="74" customFormat="1" ht="12.75">
      <c r="A83" s="127"/>
      <c r="B83" s="111" t="s">
        <v>74</v>
      </c>
      <c r="C83" s="112"/>
      <c r="D83" s="72" t="s">
        <v>75</v>
      </c>
      <c r="E83" s="106">
        <f>SUM(E84:E85)</f>
        <v>10906682</v>
      </c>
    </row>
    <row r="84" spans="1:5" s="74" customFormat="1" ht="12.75">
      <c r="A84" s="127"/>
      <c r="B84" s="111"/>
      <c r="C84" s="112">
        <v>6057</v>
      </c>
      <c r="D84" s="12" t="s">
        <v>212</v>
      </c>
      <c r="E84" s="106">
        <v>8408454</v>
      </c>
    </row>
    <row r="85" spans="1:5" s="74" customFormat="1" ht="12.75">
      <c r="A85" s="127"/>
      <c r="B85" s="111"/>
      <c r="C85" s="112">
        <v>6059</v>
      </c>
      <c r="D85" s="12" t="s">
        <v>212</v>
      </c>
      <c r="E85" s="106">
        <v>2498228</v>
      </c>
    </row>
    <row r="86" spans="1:5" ht="12.75">
      <c r="A86" s="61"/>
      <c r="B86" s="33" t="s">
        <v>79</v>
      </c>
      <c r="C86" s="3"/>
      <c r="D86" s="15" t="s">
        <v>80</v>
      </c>
      <c r="E86" s="106">
        <f>E87</f>
        <v>100000</v>
      </c>
    </row>
    <row r="87" spans="1:5" ht="12.75">
      <c r="A87" s="61"/>
      <c r="B87" s="55"/>
      <c r="C87" s="3">
        <v>6010</v>
      </c>
      <c r="D87" s="48" t="s">
        <v>309</v>
      </c>
      <c r="E87" s="106">
        <v>100000</v>
      </c>
    </row>
    <row r="88" spans="1:5" ht="12.75">
      <c r="A88" s="61"/>
      <c r="B88" s="55"/>
      <c r="C88" s="3"/>
      <c r="D88" s="48" t="s">
        <v>311</v>
      </c>
      <c r="E88" s="106"/>
    </row>
    <row r="89" spans="1:5" ht="12.75">
      <c r="A89" s="61"/>
      <c r="B89" s="55"/>
      <c r="C89" s="3"/>
      <c r="D89" s="48" t="s">
        <v>316</v>
      </c>
      <c r="E89" s="106"/>
    </row>
    <row r="90" spans="1:5" ht="12.75">
      <c r="A90" s="61"/>
      <c r="B90" s="111" t="s">
        <v>237</v>
      </c>
      <c r="C90" s="3"/>
      <c r="D90" s="48" t="s">
        <v>453</v>
      </c>
      <c r="E90" s="106">
        <f>E91</f>
        <v>15000</v>
      </c>
    </row>
    <row r="91" spans="1:5" ht="12.75">
      <c r="A91" s="61"/>
      <c r="B91" s="55"/>
      <c r="C91" s="3">
        <v>6050</v>
      </c>
      <c r="D91" s="12" t="s">
        <v>212</v>
      </c>
      <c r="E91" s="106">
        <v>15000</v>
      </c>
    </row>
    <row r="92" spans="1:5" ht="12.75">
      <c r="A92" s="61"/>
      <c r="B92" s="55"/>
      <c r="C92" s="3"/>
      <c r="D92" s="48"/>
      <c r="E92" s="106"/>
    </row>
    <row r="93" spans="1:5" s="58" customFormat="1" ht="12.75">
      <c r="A93" s="61" t="s">
        <v>381</v>
      </c>
      <c r="B93" s="55"/>
      <c r="C93" s="56"/>
      <c r="D93" s="57" t="s">
        <v>44</v>
      </c>
      <c r="E93" s="99">
        <f>E94</f>
        <v>702000</v>
      </c>
    </row>
    <row r="94" spans="1:5" ht="12.75">
      <c r="A94" s="65"/>
      <c r="B94" s="33" t="s">
        <v>382</v>
      </c>
      <c r="C94" s="51"/>
      <c r="D94" s="53" t="s">
        <v>16</v>
      </c>
      <c r="E94" s="100">
        <f>SUM(E95:E96)</f>
        <v>702000</v>
      </c>
    </row>
    <row r="95" spans="1:5" ht="12.75">
      <c r="A95" s="65"/>
      <c r="B95" s="33"/>
      <c r="C95" s="51">
        <v>6057</v>
      </c>
      <c r="D95" s="12" t="s">
        <v>212</v>
      </c>
      <c r="E95" s="100">
        <v>534319</v>
      </c>
    </row>
    <row r="96" spans="1:5" ht="12.75">
      <c r="A96" s="65"/>
      <c r="B96" s="62"/>
      <c r="C96" s="51">
        <v>6059</v>
      </c>
      <c r="D96" s="12" t="s">
        <v>212</v>
      </c>
      <c r="E96" s="100">
        <v>167681</v>
      </c>
    </row>
    <row r="97" spans="1:5" ht="12.75">
      <c r="A97" s="32"/>
      <c r="B97" s="32"/>
      <c r="C97" s="51"/>
      <c r="D97" s="12"/>
      <c r="E97" s="100"/>
    </row>
    <row r="98" spans="1:5" ht="12.75">
      <c r="A98" s="32"/>
      <c r="B98" s="32"/>
      <c r="C98" s="51"/>
      <c r="D98" s="12"/>
      <c r="E98" s="100"/>
    </row>
    <row r="99" spans="1:5" ht="12.75">
      <c r="A99" s="32"/>
      <c r="B99" s="32"/>
      <c r="C99" s="51"/>
      <c r="D99" s="12"/>
      <c r="E99" s="100"/>
    </row>
    <row r="100" spans="1:5" ht="12.75">
      <c r="A100" s="32"/>
      <c r="B100" s="32"/>
      <c r="C100" s="51"/>
      <c r="D100" s="12"/>
      <c r="E100" s="100"/>
    </row>
    <row r="101" spans="1:5" ht="12.75">
      <c r="A101" s="32"/>
      <c r="B101" s="32"/>
      <c r="C101" s="3"/>
      <c r="D101" s="20"/>
      <c r="E101" s="100"/>
    </row>
    <row r="102" spans="1:5" ht="12.75">
      <c r="A102" s="32"/>
      <c r="B102" s="32"/>
      <c r="C102" s="51"/>
      <c r="D102" s="12"/>
      <c r="E102" s="100"/>
    </row>
    <row r="103" spans="1:5" ht="12.75">
      <c r="A103" s="32"/>
      <c r="B103" s="32"/>
      <c r="C103" s="51"/>
      <c r="D103" s="12"/>
      <c r="E103" s="100"/>
    </row>
    <row r="104" spans="1:4" ht="12.75">
      <c r="A104" s="20"/>
      <c r="B104" s="20"/>
      <c r="C104" s="3"/>
      <c r="D104" s="16"/>
    </row>
    <row r="105" spans="1:10" ht="12.75">
      <c r="A105" s="35"/>
      <c r="B105" s="36"/>
      <c r="C105" s="23"/>
      <c r="D105" s="17" t="s">
        <v>17</v>
      </c>
      <c r="E105" s="94" t="s">
        <v>223</v>
      </c>
      <c r="F105" s="3"/>
      <c r="G105" s="3"/>
      <c r="H105" s="3"/>
      <c r="I105" s="15"/>
      <c r="J105" s="10"/>
    </row>
    <row r="106" spans="1:10" ht="12.75">
      <c r="A106" s="24"/>
      <c r="B106" s="33"/>
      <c r="C106" s="3"/>
      <c r="D106" s="15" t="s">
        <v>27</v>
      </c>
      <c r="E106" s="77" t="s">
        <v>465</v>
      </c>
      <c r="F106" s="3"/>
      <c r="G106" s="3"/>
      <c r="H106" s="3"/>
      <c r="I106" s="15"/>
      <c r="J106" s="10"/>
    </row>
    <row r="107" spans="1:10" ht="12.75">
      <c r="A107" s="24"/>
      <c r="B107" s="33"/>
      <c r="C107" s="3"/>
      <c r="D107" s="15"/>
      <c r="E107" s="77" t="s">
        <v>152</v>
      </c>
      <c r="F107" s="3"/>
      <c r="G107" s="3"/>
      <c r="H107" s="3"/>
      <c r="I107" s="15"/>
      <c r="J107" s="10"/>
    </row>
    <row r="108" spans="1:10" ht="12.75">
      <c r="A108" s="24"/>
      <c r="B108" s="33"/>
      <c r="C108" s="3"/>
      <c r="D108" s="15"/>
      <c r="E108" s="77" t="s">
        <v>466</v>
      </c>
      <c r="F108" s="3"/>
      <c r="G108" s="3"/>
      <c r="H108" s="3"/>
      <c r="I108" s="15"/>
      <c r="J108" s="10"/>
    </row>
    <row r="109" spans="1:10" ht="12.75">
      <c r="A109" s="30" t="s">
        <v>18</v>
      </c>
      <c r="B109" s="31" t="s">
        <v>19</v>
      </c>
      <c r="C109" s="1"/>
      <c r="D109" s="1" t="s">
        <v>20</v>
      </c>
      <c r="E109" s="96" t="s">
        <v>412</v>
      </c>
      <c r="F109" s="3"/>
      <c r="G109" s="3"/>
      <c r="H109" s="3"/>
      <c r="I109" s="3"/>
      <c r="J109" s="11"/>
    </row>
    <row r="110" spans="1:10" ht="12.75">
      <c r="A110" s="25" t="s">
        <v>50</v>
      </c>
      <c r="B110" s="32"/>
      <c r="C110" s="14"/>
      <c r="D110" s="41" t="s">
        <v>62</v>
      </c>
      <c r="E110" s="97">
        <f>SUM(+E111+E118+E142)</f>
        <v>8604981.2</v>
      </c>
      <c r="F110" s="15"/>
      <c r="G110" s="15"/>
      <c r="H110" s="15"/>
      <c r="I110" s="15"/>
      <c r="J110" s="10"/>
    </row>
    <row r="111" spans="1:10" ht="12.75">
      <c r="A111" s="24"/>
      <c r="B111" s="33" t="s">
        <v>55</v>
      </c>
      <c r="C111" s="3"/>
      <c r="D111" s="15" t="s">
        <v>218</v>
      </c>
      <c r="E111" s="95">
        <f>SUM(E112:E117)</f>
        <v>413800</v>
      </c>
      <c r="F111" s="15"/>
      <c r="G111" s="15"/>
      <c r="H111" s="15"/>
      <c r="I111" s="15"/>
      <c r="J111" s="10"/>
    </row>
    <row r="112" spans="1:10" ht="12.75">
      <c r="A112" s="24"/>
      <c r="B112" s="33"/>
      <c r="C112" s="3">
        <v>3030</v>
      </c>
      <c r="D112" s="15" t="s">
        <v>41</v>
      </c>
      <c r="E112" s="95">
        <v>390000</v>
      </c>
      <c r="F112" s="15"/>
      <c r="G112" s="15"/>
      <c r="H112" s="15"/>
      <c r="I112" s="15"/>
      <c r="J112" s="10"/>
    </row>
    <row r="113" spans="1:10" ht="12.75">
      <c r="A113" s="24"/>
      <c r="B113" s="33"/>
      <c r="C113" s="3">
        <v>4210</v>
      </c>
      <c r="D113" s="15" t="s">
        <v>32</v>
      </c>
      <c r="E113" s="95">
        <v>5000</v>
      </c>
      <c r="F113" s="15"/>
      <c r="G113" s="15"/>
      <c r="H113" s="15"/>
      <c r="I113" s="15"/>
      <c r="J113" s="10"/>
    </row>
    <row r="114" spans="1:10" ht="12.75">
      <c r="A114" s="24"/>
      <c r="B114" s="33"/>
      <c r="C114" s="3">
        <v>4220</v>
      </c>
      <c r="D114" s="48" t="s">
        <v>40</v>
      </c>
      <c r="E114" s="95">
        <v>1000</v>
      </c>
      <c r="F114" s="15"/>
      <c r="G114" s="15"/>
      <c r="H114" s="15"/>
      <c r="I114" s="15"/>
      <c r="J114" s="10"/>
    </row>
    <row r="115" spans="1:10" ht="12.75">
      <c r="A115" s="24"/>
      <c r="B115" s="33"/>
      <c r="C115" s="6">
        <v>4270</v>
      </c>
      <c r="D115" t="s">
        <v>34</v>
      </c>
      <c r="E115" s="95">
        <v>2000</v>
      </c>
      <c r="F115" s="15"/>
      <c r="G115" s="15"/>
      <c r="H115" s="15"/>
      <c r="I115" s="15"/>
      <c r="J115" s="10"/>
    </row>
    <row r="116" spans="1:10" ht="12.75">
      <c r="A116" s="24"/>
      <c r="B116" s="33"/>
      <c r="C116" s="3">
        <v>4300</v>
      </c>
      <c r="D116" s="15" t="s">
        <v>35</v>
      </c>
      <c r="E116" s="95">
        <v>15000</v>
      </c>
      <c r="F116" s="15"/>
      <c r="G116" s="15"/>
      <c r="H116" s="15"/>
      <c r="I116" s="15"/>
      <c r="J116" s="10"/>
    </row>
    <row r="117" spans="1:10" ht="12.75">
      <c r="A117" s="24"/>
      <c r="B117" s="33"/>
      <c r="C117" s="6">
        <v>4360</v>
      </c>
      <c r="D117" t="s">
        <v>276</v>
      </c>
      <c r="E117" s="95">
        <v>800</v>
      </c>
      <c r="F117" s="15"/>
      <c r="G117" s="15"/>
      <c r="H117" s="15"/>
      <c r="I117" s="15"/>
      <c r="J117" s="10"/>
    </row>
    <row r="118" spans="1:10" ht="12.75">
      <c r="A118" s="24"/>
      <c r="B118" s="33" t="s">
        <v>56</v>
      </c>
      <c r="C118" s="3"/>
      <c r="D118" s="15" t="s">
        <v>57</v>
      </c>
      <c r="E118" s="95">
        <f>SUM(E119:E141)</f>
        <v>8156081.2</v>
      </c>
      <c r="F118" s="15"/>
      <c r="G118" s="15"/>
      <c r="H118" s="15"/>
      <c r="I118" s="15"/>
      <c r="J118" s="10"/>
    </row>
    <row r="119" spans="1:10" ht="12.75">
      <c r="A119" s="24"/>
      <c r="B119" s="33"/>
      <c r="C119" s="6">
        <v>3020</v>
      </c>
      <c r="D119" t="s">
        <v>366</v>
      </c>
      <c r="E119" s="95">
        <v>110000</v>
      </c>
      <c r="F119" s="15"/>
      <c r="G119" s="15"/>
      <c r="H119" s="15"/>
      <c r="I119" s="15"/>
      <c r="J119" s="10"/>
    </row>
    <row r="120" spans="1:10" ht="12.75">
      <c r="A120" s="24"/>
      <c r="B120" s="33"/>
      <c r="C120" s="6">
        <v>4010</v>
      </c>
      <c r="D120" t="s">
        <v>29</v>
      </c>
      <c r="E120" s="95">
        <v>5170000</v>
      </c>
      <c r="F120" s="15"/>
      <c r="G120" s="15"/>
      <c r="H120" s="15"/>
      <c r="I120" s="15"/>
      <c r="J120" s="10"/>
    </row>
    <row r="121" spans="1:10" ht="12.75">
      <c r="A121" s="24"/>
      <c r="B121" s="33"/>
      <c r="C121" s="6">
        <v>4040</v>
      </c>
      <c r="D121" t="s">
        <v>30</v>
      </c>
      <c r="E121" s="95">
        <v>407217</v>
      </c>
      <c r="F121" s="15"/>
      <c r="G121" s="15"/>
      <c r="H121" s="15"/>
      <c r="I121" s="15"/>
      <c r="J121" s="10"/>
    </row>
    <row r="122" spans="1:10" ht="12.75">
      <c r="A122" s="24"/>
      <c r="B122" s="33"/>
      <c r="C122" s="6">
        <v>4110</v>
      </c>
      <c r="D122" t="s">
        <v>31</v>
      </c>
      <c r="E122" s="95">
        <v>890000</v>
      </c>
      <c r="F122" s="15"/>
      <c r="G122" s="15"/>
      <c r="H122" s="15"/>
      <c r="I122" s="15"/>
      <c r="J122" s="10"/>
    </row>
    <row r="123" spans="1:10" ht="12.75">
      <c r="A123" s="24"/>
      <c r="B123" s="33"/>
      <c r="C123" s="6">
        <v>4120</v>
      </c>
      <c r="D123" t="s">
        <v>428</v>
      </c>
      <c r="E123" s="95">
        <v>128651</v>
      </c>
      <c r="F123" s="15"/>
      <c r="G123" s="15"/>
      <c r="H123" s="15"/>
      <c r="I123" s="15"/>
      <c r="J123" s="10"/>
    </row>
    <row r="124" spans="1:10" ht="12.75">
      <c r="A124" s="24"/>
      <c r="B124" s="33"/>
      <c r="C124" s="3">
        <v>4170</v>
      </c>
      <c r="D124" s="15" t="s">
        <v>203</v>
      </c>
      <c r="E124" s="95">
        <v>120000</v>
      </c>
      <c r="F124" s="15"/>
      <c r="G124" s="15"/>
      <c r="H124" s="15"/>
      <c r="I124" s="15"/>
      <c r="J124" s="10"/>
    </row>
    <row r="125" spans="1:10" ht="12.75">
      <c r="A125" s="24"/>
      <c r="B125" s="33"/>
      <c r="C125" s="6">
        <v>4210</v>
      </c>
      <c r="D125" t="s">
        <v>32</v>
      </c>
      <c r="E125" s="95">
        <v>137176</v>
      </c>
      <c r="F125" s="15"/>
      <c r="G125" s="15"/>
      <c r="H125" s="15"/>
      <c r="I125" s="15"/>
      <c r="J125" s="10"/>
    </row>
    <row r="126" spans="1:10" ht="12.75">
      <c r="A126" s="24"/>
      <c r="B126" s="33"/>
      <c r="C126" s="3">
        <v>4220</v>
      </c>
      <c r="D126" s="48" t="s">
        <v>40</v>
      </c>
      <c r="E126" s="95">
        <v>6000</v>
      </c>
      <c r="F126" s="15"/>
      <c r="G126" s="15"/>
      <c r="H126" s="15"/>
      <c r="I126" s="15"/>
      <c r="J126" s="10"/>
    </row>
    <row r="127" spans="1:10" ht="12.75">
      <c r="A127" s="24"/>
      <c r="B127" s="33"/>
      <c r="C127" s="6">
        <v>4260</v>
      </c>
      <c r="D127" t="s">
        <v>33</v>
      </c>
      <c r="E127" s="95">
        <v>130000</v>
      </c>
      <c r="F127" s="15"/>
      <c r="G127" s="15"/>
      <c r="H127" s="15"/>
      <c r="I127" s="15"/>
      <c r="J127" s="10"/>
    </row>
    <row r="128" spans="1:10" ht="12.75">
      <c r="A128" s="29"/>
      <c r="B128" s="20"/>
      <c r="C128" s="6">
        <v>4270</v>
      </c>
      <c r="D128" t="s">
        <v>34</v>
      </c>
      <c r="E128" s="95">
        <v>70608.2</v>
      </c>
      <c r="F128" s="15"/>
      <c r="G128" s="15"/>
      <c r="H128" s="15"/>
      <c r="I128" s="15"/>
      <c r="J128" s="10"/>
    </row>
    <row r="129" spans="1:5" ht="12.75">
      <c r="A129" s="29"/>
      <c r="B129" s="20"/>
      <c r="C129" s="6">
        <v>4280</v>
      </c>
      <c r="D129" t="s">
        <v>213</v>
      </c>
      <c r="E129" s="95">
        <v>8000</v>
      </c>
    </row>
    <row r="130" spans="1:5" ht="12.75">
      <c r="A130" s="29"/>
      <c r="B130" s="33"/>
      <c r="C130" s="6">
        <v>4300</v>
      </c>
      <c r="D130" t="s">
        <v>35</v>
      </c>
      <c r="E130" s="95">
        <v>316000</v>
      </c>
    </row>
    <row r="131" spans="1:5" ht="12.75">
      <c r="A131" s="20"/>
      <c r="B131" s="33"/>
      <c r="C131" s="6">
        <v>4309</v>
      </c>
      <c r="D131" t="s">
        <v>35</v>
      </c>
      <c r="E131" s="95">
        <v>3600</v>
      </c>
    </row>
    <row r="132" spans="1:5" ht="12.75">
      <c r="A132" s="20"/>
      <c r="B132" s="33"/>
      <c r="C132" s="6">
        <v>4360</v>
      </c>
      <c r="D132" t="s">
        <v>276</v>
      </c>
      <c r="E132" s="95">
        <v>50000</v>
      </c>
    </row>
    <row r="133" spans="1:5" ht="12.75">
      <c r="A133" s="33"/>
      <c r="B133" s="33"/>
      <c r="C133" s="6">
        <v>4410</v>
      </c>
      <c r="D133" t="s">
        <v>36</v>
      </c>
      <c r="E133" s="95">
        <v>30000</v>
      </c>
    </row>
    <row r="134" spans="1:5" ht="12.75">
      <c r="A134" s="33"/>
      <c r="B134" s="33"/>
      <c r="C134" s="6">
        <v>4420</v>
      </c>
      <c r="D134" t="s">
        <v>58</v>
      </c>
      <c r="E134" s="95">
        <v>5000</v>
      </c>
    </row>
    <row r="135" spans="1:5" ht="12.75">
      <c r="A135" s="24"/>
      <c r="B135" s="33"/>
      <c r="C135" s="6">
        <v>4430</v>
      </c>
      <c r="D135" t="s">
        <v>37</v>
      </c>
      <c r="E135" s="95">
        <v>90000</v>
      </c>
    </row>
    <row r="136" spans="1:5" ht="12.75">
      <c r="A136" s="24"/>
      <c r="B136" s="33"/>
      <c r="C136" s="6">
        <v>4440</v>
      </c>
      <c r="D136" t="s">
        <v>59</v>
      </c>
      <c r="E136" s="95">
        <v>167429</v>
      </c>
    </row>
    <row r="137" spans="1:5" ht="12.75">
      <c r="A137" s="24"/>
      <c r="B137" s="33"/>
      <c r="C137" s="6">
        <v>4530</v>
      </c>
      <c r="D137" t="s">
        <v>219</v>
      </c>
      <c r="E137" s="95">
        <v>5000</v>
      </c>
    </row>
    <row r="138" spans="1:5" ht="12.75">
      <c r="A138" s="24"/>
      <c r="B138" s="33"/>
      <c r="C138" s="6">
        <v>4700</v>
      </c>
      <c r="D138" t="s">
        <v>350</v>
      </c>
      <c r="E138" s="95">
        <v>20000</v>
      </c>
    </row>
    <row r="139" spans="1:5" ht="12.75">
      <c r="A139" s="24"/>
      <c r="B139" s="33"/>
      <c r="C139" s="6">
        <v>4710</v>
      </c>
      <c r="D139" t="s">
        <v>414</v>
      </c>
      <c r="E139" s="95">
        <v>50000</v>
      </c>
    </row>
    <row r="140" spans="1:5" ht="12.75">
      <c r="A140" s="24"/>
      <c r="B140" s="33"/>
      <c r="C140" s="51">
        <v>6059</v>
      </c>
      <c r="D140" s="12" t="s">
        <v>212</v>
      </c>
      <c r="E140" s="95">
        <v>181400</v>
      </c>
    </row>
    <row r="141" spans="1:5" ht="12.75">
      <c r="A141" s="24"/>
      <c r="B141" s="33"/>
      <c r="C141" s="6">
        <v>6060</v>
      </c>
      <c r="D141" t="s">
        <v>60</v>
      </c>
      <c r="E141" s="95">
        <v>60000</v>
      </c>
    </row>
    <row r="142" spans="1:5" ht="12.75">
      <c r="A142" s="24"/>
      <c r="B142" s="33" t="s">
        <v>61</v>
      </c>
      <c r="D142" t="s">
        <v>1</v>
      </c>
      <c r="E142" s="95">
        <f>SUM(E143:E150)</f>
        <v>35100</v>
      </c>
    </row>
    <row r="143" spans="1:5" ht="12.75">
      <c r="A143" s="24"/>
      <c r="B143" s="33"/>
      <c r="C143" s="6">
        <v>2900</v>
      </c>
      <c r="D143" t="s">
        <v>383</v>
      </c>
      <c r="E143" s="95">
        <v>1000</v>
      </c>
    </row>
    <row r="144" spans="1:4" ht="12.75">
      <c r="A144" s="24"/>
      <c r="B144" s="33"/>
      <c r="D144" t="s">
        <v>384</v>
      </c>
    </row>
    <row r="145" spans="1:4" ht="12.75">
      <c r="A145" s="24"/>
      <c r="B145" s="33"/>
      <c r="D145" t="s">
        <v>385</v>
      </c>
    </row>
    <row r="146" spans="1:4" ht="12.75">
      <c r="A146" s="24"/>
      <c r="B146" s="33"/>
      <c r="D146" t="s">
        <v>386</v>
      </c>
    </row>
    <row r="147" spans="1:5" ht="12.75">
      <c r="A147" s="24"/>
      <c r="B147" s="33"/>
      <c r="C147" s="3">
        <v>3030</v>
      </c>
      <c r="D147" s="15" t="s">
        <v>41</v>
      </c>
      <c r="E147" s="95">
        <v>19100</v>
      </c>
    </row>
    <row r="148" spans="1:5" ht="12.75">
      <c r="A148" s="24"/>
      <c r="B148" s="33"/>
      <c r="C148" s="6">
        <v>4210</v>
      </c>
      <c r="D148" t="s">
        <v>32</v>
      </c>
      <c r="E148" s="95">
        <v>8000</v>
      </c>
    </row>
    <row r="149" spans="1:5" ht="12.75">
      <c r="A149" s="24"/>
      <c r="B149" s="33"/>
      <c r="C149" s="6">
        <v>4220</v>
      </c>
      <c r="D149" s="2" t="s">
        <v>40</v>
      </c>
      <c r="E149" s="95">
        <v>2000</v>
      </c>
    </row>
    <row r="150" spans="1:5" ht="12.75">
      <c r="A150" s="24"/>
      <c r="B150" s="33"/>
      <c r="C150" s="6">
        <v>4300</v>
      </c>
      <c r="D150" t="s">
        <v>128</v>
      </c>
      <c r="E150" s="95">
        <v>5000</v>
      </c>
    </row>
    <row r="151" spans="1:5" ht="12.75">
      <c r="A151" s="25" t="s">
        <v>50</v>
      </c>
      <c r="B151" s="32"/>
      <c r="C151" s="14"/>
      <c r="D151" s="41" t="s">
        <v>204</v>
      </c>
      <c r="E151" s="97">
        <f>E152+E159</f>
        <v>306843</v>
      </c>
    </row>
    <row r="152" spans="1:5" ht="12.75">
      <c r="A152" s="24"/>
      <c r="B152" s="33" t="s">
        <v>63</v>
      </c>
      <c r="C152" s="3"/>
      <c r="D152" s="15" t="s">
        <v>99</v>
      </c>
      <c r="E152" s="95">
        <f>SUM(E153:E158)</f>
        <v>276012</v>
      </c>
    </row>
    <row r="153" spans="1:5" ht="12.75">
      <c r="A153" s="24"/>
      <c r="B153" s="33"/>
      <c r="C153" s="6">
        <v>4010</v>
      </c>
      <c r="D153" t="s">
        <v>29</v>
      </c>
      <c r="E153" s="95">
        <v>173860</v>
      </c>
    </row>
    <row r="154" spans="1:5" ht="12.75">
      <c r="A154" s="33"/>
      <c r="B154" s="33"/>
      <c r="C154" s="6">
        <v>4040</v>
      </c>
      <c r="D154" t="s">
        <v>30</v>
      </c>
      <c r="E154" s="95">
        <v>41287</v>
      </c>
    </row>
    <row r="155" spans="1:5" ht="12.75">
      <c r="A155" s="33"/>
      <c r="B155" s="33"/>
      <c r="C155" s="6">
        <v>4110</v>
      </c>
      <c r="D155" t="s">
        <v>31</v>
      </c>
      <c r="E155" s="95">
        <v>37475</v>
      </c>
    </row>
    <row r="156" spans="1:5" ht="12.75">
      <c r="A156" s="33"/>
      <c r="B156" s="33"/>
      <c r="C156" s="6">
        <v>4120</v>
      </c>
      <c r="D156" t="s">
        <v>428</v>
      </c>
      <c r="E156" s="95">
        <v>5353</v>
      </c>
    </row>
    <row r="157" spans="1:5" ht="12.75">
      <c r="A157" s="33"/>
      <c r="B157" s="33"/>
      <c r="C157" s="6">
        <v>4440</v>
      </c>
      <c r="D157" t="s">
        <v>59</v>
      </c>
      <c r="E157" s="95">
        <v>16537</v>
      </c>
    </row>
    <row r="158" spans="1:5" ht="12.75">
      <c r="A158" s="33"/>
      <c r="B158" s="33"/>
      <c r="C158" s="6">
        <v>4710</v>
      </c>
      <c r="D158" t="s">
        <v>414</v>
      </c>
      <c r="E158" s="95">
        <v>1500</v>
      </c>
    </row>
    <row r="159" spans="1:5" ht="12.75">
      <c r="A159" s="33"/>
      <c r="B159" s="33" t="s">
        <v>449</v>
      </c>
      <c r="D159" t="s">
        <v>448</v>
      </c>
      <c r="E159" s="95">
        <f>SUM(E160:E161)</f>
        <v>30831</v>
      </c>
    </row>
    <row r="160" spans="1:5" ht="12.75">
      <c r="A160" s="33"/>
      <c r="B160" s="33"/>
      <c r="C160" s="3">
        <v>4170</v>
      </c>
      <c r="D160" s="15" t="s">
        <v>203</v>
      </c>
      <c r="E160" s="95">
        <v>30266</v>
      </c>
    </row>
    <row r="161" spans="1:5" ht="12.75">
      <c r="A161" s="33"/>
      <c r="B161" s="33"/>
      <c r="C161" s="6">
        <v>4210</v>
      </c>
      <c r="D161" t="s">
        <v>32</v>
      </c>
      <c r="E161" s="95">
        <v>565</v>
      </c>
    </row>
    <row r="162" spans="1:2" ht="12.75">
      <c r="A162" s="33"/>
      <c r="B162" s="33"/>
    </row>
    <row r="163" spans="1:5" ht="12.75">
      <c r="A163" s="25" t="s">
        <v>51</v>
      </c>
      <c r="B163" s="32"/>
      <c r="C163" s="14"/>
      <c r="D163" s="41" t="s">
        <v>71</v>
      </c>
      <c r="E163" s="99">
        <f>E164</f>
        <v>210672</v>
      </c>
    </row>
    <row r="164" spans="1:5" ht="12.75">
      <c r="A164" s="70"/>
      <c r="B164" s="62" t="s">
        <v>287</v>
      </c>
      <c r="C164" s="63"/>
      <c r="D164" s="66" t="s">
        <v>288</v>
      </c>
      <c r="E164" s="95">
        <f>SUM(E165:E173)</f>
        <v>210672</v>
      </c>
    </row>
    <row r="165" spans="1:5" ht="12.75">
      <c r="A165" s="62"/>
      <c r="B165" s="62"/>
      <c r="C165" s="6">
        <v>3020</v>
      </c>
      <c r="D165" t="s">
        <v>366</v>
      </c>
      <c r="E165" s="95">
        <v>3500</v>
      </c>
    </row>
    <row r="166" spans="1:5" ht="12.75">
      <c r="A166" s="33"/>
      <c r="B166" s="33"/>
      <c r="C166" s="6">
        <v>4010</v>
      </c>
      <c r="D166" t="s">
        <v>29</v>
      </c>
      <c r="E166" s="95">
        <v>138796</v>
      </c>
    </row>
    <row r="167" spans="1:5" ht="12.75">
      <c r="A167" s="33"/>
      <c r="B167" s="33"/>
      <c r="C167" s="6">
        <v>4040</v>
      </c>
      <c r="D167" t="s">
        <v>30</v>
      </c>
      <c r="E167" s="95">
        <v>13166</v>
      </c>
    </row>
    <row r="168" spans="1:5" ht="12.75">
      <c r="A168" s="33"/>
      <c r="B168" s="33"/>
      <c r="C168" s="6">
        <v>4110</v>
      </c>
      <c r="D168" t="s">
        <v>31</v>
      </c>
      <c r="E168" s="95">
        <v>26890</v>
      </c>
    </row>
    <row r="169" spans="1:5" ht="12.75">
      <c r="A169" s="33"/>
      <c r="B169" s="33"/>
      <c r="C169" s="6">
        <v>4120</v>
      </c>
      <c r="D169" t="s">
        <v>428</v>
      </c>
      <c r="E169" s="95">
        <v>4118</v>
      </c>
    </row>
    <row r="170" spans="1:5" ht="12.75">
      <c r="A170" s="33"/>
      <c r="B170" s="33"/>
      <c r="C170" s="6">
        <v>4260</v>
      </c>
      <c r="D170" t="s">
        <v>33</v>
      </c>
      <c r="E170" s="95">
        <v>3000</v>
      </c>
    </row>
    <row r="171" spans="1:5" ht="12.75">
      <c r="A171" s="33"/>
      <c r="B171" s="33"/>
      <c r="C171" s="6">
        <v>4300</v>
      </c>
      <c r="D171" t="s">
        <v>128</v>
      </c>
      <c r="E171" s="95">
        <v>13000</v>
      </c>
    </row>
    <row r="172" spans="1:5" ht="12.75">
      <c r="A172" s="33"/>
      <c r="B172" s="33"/>
      <c r="C172" s="6">
        <v>4440</v>
      </c>
      <c r="D172" t="s">
        <v>59</v>
      </c>
      <c r="E172" s="95">
        <v>6202</v>
      </c>
    </row>
    <row r="173" spans="1:5" ht="12.75">
      <c r="A173" s="33"/>
      <c r="B173" s="33"/>
      <c r="C173" s="6">
        <v>4710</v>
      </c>
      <c r="D173" t="s">
        <v>414</v>
      </c>
      <c r="E173" s="95">
        <v>2000</v>
      </c>
    </row>
    <row r="174" spans="1:5" ht="13.5" customHeight="1">
      <c r="A174" s="32" t="s">
        <v>67</v>
      </c>
      <c r="B174" s="32"/>
      <c r="C174" s="7"/>
      <c r="D174" s="5" t="s">
        <v>140</v>
      </c>
      <c r="E174" s="97">
        <f>SUM(E176)</f>
        <v>5415</v>
      </c>
    </row>
    <row r="175" spans="1:5" ht="12.75">
      <c r="A175" s="32"/>
      <c r="B175" s="32"/>
      <c r="C175" s="7"/>
      <c r="D175" s="5" t="s">
        <v>141</v>
      </c>
      <c r="E175" s="97"/>
    </row>
    <row r="176" spans="1:5" ht="12.75">
      <c r="A176" s="33"/>
      <c r="B176" s="33" t="s">
        <v>68</v>
      </c>
      <c r="D176" t="s">
        <v>69</v>
      </c>
      <c r="E176" s="95">
        <f>SUM(E178:E181)</f>
        <v>5415</v>
      </c>
    </row>
    <row r="177" spans="1:4" ht="12.75">
      <c r="A177" s="33"/>
      <c r="B177" s="33"/>
      <c r="D177" t="s">
        <v>70</v>
      </c>
    </row>
    <row r="178" spans="1:5" ht="12.75">
      <c r="A178" s="33"/>
      <c r="B178" s="33"/>
      <c r="C178" s="6">
        <v>4110</v>
      </c>
      <c r="D178" t="s">
        <v>31</v>
      </c>
      <c r="E178" s="95">
        <v>722</v>
      </c>
    </row>
    <row r="179" spans="1:5" ht="12.75">
      <c r="A179" s="33"/>
      <c r="B179" s="33"/>
      <c r="C179" s="6">
        <v>4120</v>
      </c>
      <c r="D179" t="s">
        <v>428</v>
      </c>
      <c r="E179" s="95">
        <v>103</v>
      </c>
    </row>
    <row r="180" spans="1:5" ht="12.75">
      <c r="A180" s="33"/>
      <c r="B180" s="33"/>
      <c r="C180" s="6">
        <v>4170</v>
      </c>
      <c r="D180" s="48" t="s">
        <v>203</v>
      </c>
      <c r="E180" s="95">
        <v>4200</v>
      </c>
    </row>
    <row r="181" spans="1:5" ht="12.75">
      <c r="A181" s="33"/>
      <c r="B181" s="33"/>
      <c r="C181" s="6">
        <v>4210</v>
      </c>
      <c r="D181" s="2" t="s">
        <v>32</v>
      </c>
      <c r="E181" s="95">
        <v>390</v>
      </c>
    </row>
    <row r="182" spans="1:4" ht="12.75">
      <c r="A182" s="33"/>
      <c r="B182" s="33"/>
      <c r="D182" s="2"/>
    </row>
    <row r="183" spans="1:4" ht="12.75">
      <c r="A183" s="33"/>
      <c r="B183" s="33"/>
      <c r="D183" s="2"/>
    </row>
    <row r="184" spans="1:4" ht="12.75">
      <c r="A184" s="33"/>
      <c r="B184" s="33"/>
      <c r="D184" s="2"/>
    </row>
    <row r="185" spans="1:4" ht="12.75">
      <c r="A185" s="33"/>
      <c r="B185" s="33"/>
      <c r="D185" s="2"/>
    </row>
    <row r="186" spans="1:4" ht="12.75">
      <c r="A186" s="33"/>
      <c r="B186" s="33"/>
      <c r="D186" s="2"/>
    </row>
    <row r="187" spans="1:4" ht="12.75">
      <c r="A187" s="33"/>
      <c r="B187" s="33"/>
      <c r="D187" s="2"/>
    </row>
    <row r="188" spans="1:5" ht="12.75">
      <c r="A188" s="24"/>
      <c r="B188" s="33"/>
      <c r="D188" s="17" t="s">
        <v>17</v>
      </c>
      <c r="E188" s="103" t="s">
        <v>223</v>
      </c>
    </row>
    <row r="189" spans="1:5" ht="12.75">
      <c r="A189" s="24"/>
      <c r="B189" s="33"/>
      <c r="C189" s="3"/>
      <c r="D189" s="3" t="s">
        <v>340</v>
      </c>
      <c r="E189" s="77" t="s">
        <v>465</v>
      </c>
    </row>
    <row r="190" spans="1:5" ht="12.75">
      <c r="A190" s="24"/>
      <c r="B190" s="33"/>
      <c r="C190" s="3"/>
      <c r="D190" s="3"/>
      <c r="E190" s="77" t="s">
        <v>152</v>
      </c>
    </row>
    <row r="191" spans="1:5" ht="12.75">
      <c r="A191" s="24"/>
      <c r="B191" s="33"/>
      <c r="C191" s="3"/>
      <c r="D191" s="3"/>
      <c r="E191" s="77" t="s">
        <v>466</v>
      </c>
    </row>
    <row r="192" spans="1:5" ht="12.75">
      <c r="A192" s="30" t="s">
        <v>18</v>
      </c>
      <c r="B192" s="31" t="s">
        <v>19</v>
      </c>
      <c r="C192" s="1"/>
      <c r="D192" s="1" t="s">
        <v>20</v>
      </c>
      <c r="E192" s="96" t="s">
        <v>412</v>
      </c>
    </row>
    <row r="193" spans="1:5" ht="12.75">
      <c r="A193" s="25" t="s">
        <v>49</v>
      </c>
      <c r="B193" s="32"/>
      <c r="C193" s="14"/>
      <c r="D193" s="26" t="s">
        <v>66</v>
      </c>
      <c r="E193" s="104">
        <f>SUM(E194+E198+E202)</f>
        <v>220000</v>
      </c>
    </row>
    <row r="194" spans="1:5" ht="12.75">
      <c r="A194" s="24"/>
      <c r="B194" s="33" t="s">
        <v>65</v>
      </c>
      <c r="C194" s="3"/>
      <c r="D194" s="16" t="s">
        <v>26</v>
      </c>
      <c r="E194" s="102">
        <f>SUM(E195:E197)</f>
        <v>135000</v>
      </c>
    </row>
    <row r="195" spans="1:5" ht="12.75">
      <c r="A195" s="24"/>
      <c r="B195" s="33"/>
      <c r="C195" s="6">
        <v>4170</v>
      </c>
      <c r="D195" t="s">
        <v>203</v>
      </c>
      <c r="E195" s="102">
        <v>16500</v>
      </c>
    </row>
    <row r="196" spans="1:5" ht="12.75">
      <c r="A196" s="24"/>
      <c r="B196" s="33"/>
      <c r="C196" s="3">
        <v>4270</v>
      </c>
      <c r="D196" s="16" t="s">
        <v>34</v>
      </c>
      <c r="E196" s="102">
        <v>80500</v>
      </c>
    </row>
    <row r="197" spans="1:5" ht="12.75">
      <c r="A197" s="24"/>
      <c r="B197" s="33"/>
      <c r="C197" s="3">
        <v>4300</v>
      </c>
      <c r="D197" s="16" t="s">
        <v>35</v>
      </c>
      <c r="E197" s="102">
        <v>38000</v>
      </c>
    </row>
    <row r="198" spans="1:5" ht="12.75">
      <c r="A198" s="24"/>
      <c r="B198" s="33" t="s">
        <v>130</v>
      </c>
      <c r="C198" s="3"/>
      <c r="D198" s="16" t="s">
        <v>131</v>
      </c>
      <c r="E198" s="102">
        <f>SUM(E199:E201)</f>
        <v>80000</v>
      </c>
    </row>
    <row r="199" spans="1:5" ht="12.75">
      <c r="A199" s="24"/>
      <c r="B199" s="33"/>
      <c r="C199" s="6">
        <v>4170</v>
      </c>
      <c r="D199" t="s">
        <v>203</v>
      </c>
      <c r="E199" s="102">
        <v>7000</v>
      </c>
    </row>
    <row r="200" spans="1:5" ht="12.75">
      <c r="A200" s="24"/>
      <c r="B200" s="33"/>
      <c r="C200" s="3">
        <v>4270</v>
      </c>
      <c r="D200" s="16" t="s">
        <v>34</v>
      </c>
      <c r="E200" s="102">
        <v>59000</v>
      </c>
    </row>
    <row r="201" spans="1:5" ht="12.75">
      <c r="A201" s="24"/>
      <c r="B201" s="33"/>
      <c r="C201" s="3">
        <v>4300</v>
      </c>
      <c r="D201" s="16" t="s">
        <v>35</v>
      </c>
      <c r="E201" s="102">
        <v>14000</v>
      </c>
    </row>
    <row r="202" spans="1:5" ht="12.75">
      <c r="A202" s="24"/>
      <c r="B202" s="33" t="s">
        <v>134</v>
      </c>
      <c r="C202" s="3"/>
      <c r="D202" s="16" t="s">
        <v>123</v>
      </c>
      <c r="E202" s="102">
        <f>SUM(E203:E203)</f>
        <v>5000</v>
      </c>
    </row>
    <row r="203" spans="1:5" ht="12.75">
      <c r="A203" s="24"/>
      <c r="B203" s="33"/>
      <c r="C203" s="3">
        <v>4270</v>
      </c>
      <c r="D203" s="16" t="s">
        <v>34</v>
      </c>
      <c r="E203" s="102">
        <v>5000</v>
      </c>
    </row>
    <row r="204" spans="1:5" ht="12.75">
      <c r="A204" s="24"/>
      <c r="B204" s="33"/>
      <c r="C204" s="3"/>
      <c r="D204" s="16"/>
      <c r="E204" s="102"/>
    </row>
    <row r="205" spans="1:5" ht="12.75">
      <c r="A205" s="25" t="s">
        <v>47</v>
      </c>
      <c r="B205" s="32"/>
      <c r="C205" s="14"/>
      <c r="D205" s="26" t="s">
        <v>21</v>
      </c>
      <c r="E205" s="101">
        <f>E206</f>
        <v>2500</v>
      </c>
    </row>
    <row r="206" spans="1:5" ht="12.75">
      <c r="A206" s="121"/>
      <c r="B206" s="111" t="s">
        <v>48</v>
      </c>
      <c r="C206" s="112"/>
      <c r="D206" s="114" t="s">
        <v>22</v>
      </c>
      <c r="E206" s="102">
        <f>E207</f>
        <v>2500</v>
      </c>
    </row>
    <row r="207" spans="1:5" ht="12.75">
      <c r="A207" s="24"/>
      <c r="B207" s="33"/>
      <c r="C207" s="3">
        <v>4390</v>
      </c>
      <c r="D207" s="16" t="s">
        <v>231</v>
      </c>
      <c r="E207" s="102">
        <v>2500</v>
      </c>
    </row>
    <row r="208" spans="1:5" ht="12.75">
      <c r="A208" s="24"/>
      <c r="B208" s="33"/>
      <c r="C208" s="3"/>
      <c r="D208" s="16" t="s">
        <v>232</v>
      </c>
      <c r="E208" s="102"/>
    </row>
    <row r="209" spans="1:5" ht="12.75">
      <c r="A209" s="24"/>
      <c r="B209" s="33"/>
      <c r="C209" s="3"/>
      <c r="D209" s="16"/>
      <c r="E209" s="102"/>
    </row>
    <row r="210" spans="1:5" ht="12.75">
      <c r="A210" s="25" t="s">
        <v>132</v>
      </c>
      <c r="B210" s="32"/>
      <c r="C210" s="14"/>
      <c r="D210" s="26" t="s">
        <v>133</v>
      </c>
      <c r="E210" s="104">
        <f>E216+E211+E214</f>
        <v>272150</v>
      </c>
    </row>
    <row r="211" spans="1:5" s="74" customFormat="1" ht="12.75">
      <c r="A211" s="121"/>
      <c r="B211" s="111" t="s">
        <v>341</v>
      </c>
      <c r="C211" s="112"/>
      <c r="D211" s="73" t="s">
        <v>342</v>
      </c>
      <c r="E211" s="105">
        <f>SUM(E212:E213)</f>
        <v>254000</v>
      </c>
    </row>
    <row r="212" spans="1:5" ht="12.75">
      <c r="A212" s="25"/>
      <c r="B212" s="32"/>
      <c r="C212" s="3">
        <v>4300</v>
      </c>
      <c r="D212" s="16" t="s">
        <v>35</v>
      </c>
      <c r="E212" s="105">
        <v>250000</v>
      </c>
    </row>
    <row r="213" spans="1:5" ht="12.75">
      <c r="A213" s="25"/>
      <c r="B213" s="32"/>
      <c r="C213" s="6">
        <v>4530</v>
      </c>
      <c r="D213" t="s">
        <v>219</v>
      </c>
      <c r="E213" s="105">
        <v>4000</v>
      </c>
    </row>
    <row r="214" spans="1:5" ht="12.75">
      <c r="A214" s="25"/>
      <c r="B214" s="111" t="s">
        <v>341</v>
      </c>
      <c r="C214" s="112"/>
      <c r="D214" s="16" t="s">
        <v>443</v>
      </c>
      <c r="E214" s="105">
        <f>E215</f>
        <v>13150</v>
      </c>
    </row>
    <row r="215" spans="1:5" ht="12.75">
      <c r="A215" s="25"/>
      <c r="B215" s="32"/>
      <c r="C215" s="3">
        <v>4300</v>
      </c>
      <c r="D215" s="16" t="s">
        <v>35</v>
      </c>
      <c r="E215" s="105">
        <v>13150</v>
      </c>
    </row>
    <row r="216" spans="1:5" ht="12.75">
      <c r="A216" s="24"/>
      <c r="B216" s="33" t="s">
        <v>154</v>
      </c>
      <c r="C216" s="3"/>
      <c r="D216" s="16" t="s">
        <v>1</v>
      </c>
      <c r="E216" s="102">
        <f>SUM(E217:E217)</f>
        <v>5000</v>
      </c>
    </row>
    <row r="217" spans="1:5" ht="12.75">
      <c r="A217" s="24"/>
      <c r="B217" s="33"/>
      <c r="C217" s="3">
        <v>4300</v>
      </c>
      <c r="D217" s="16" t="s">
        <v>35</v>
      </c>
      <c r="E217" s="102">
        <v>5000</v>
      </c>
    </row>
    <row r="218" spans="1:5" ht="12.75">
      <c r="A218" s="25" t="s">
        <v>50</v>
      </c>
      <c r="B218" s="32"/>
      <c r="C218" s="14"/>
      <c r="D218" s="41" t="s">
        <v>153</v>
      </c>
      <c r="E218" s="101">
        <f>E219</f>
        <v>585600</v>
      </c>
    </row>
    <row r="219" spans="1:5" ht="12.75">
      <c r="A219" s="33"/>
      <c r="B219" s="33" t="s">
        <v>56</v>
      </c>
      <c r="D219" t="s">
        <v>312</v>
      </c>
      <c r="E219" s="102">
        <f>E220</f>
        <v>585600</v>
      </c>
    </row>
    <row r="220" spans="1:5" ht="12.75">
      <c r="A220" s="33"/>
      <c r="B220" s="33"/>
      <c r="C220" s="6">
        <v>4300</v>
      </c>
      <c r="D220" t="s">
        <v>35</v>
      </c>
      <c r="E220" s="102">
        <v>585600</v>
      </c>
    </row>
    <row r="221" spans="1:5" ht="12.75">
      <c r="A221" s="25" t="s">
        <v>51</v>
      </c>
      <c r="B221" s="32"/>
      <c r="C221" s="14"/>
      <c r="D221" s="41" t="s">
        <v>71</v>
      </c>
      <c r="E221" s="97">
        <f>E224+E227+E237+E245+E249+E222+E232</f>
        <v>5201124</v>
      </c>
    </row>
    <row r="222" spans="1:5" s="74" customFormat="1" ht="12.75">
      <c r="A222" s="121"/>
      <c r="B222" s="111" t="s">
        <v>389</v>
      </c>
      <c r="C222" s="112"/>
      <c r="D222" s="15" t="s">
        <v>390</v>
      </c>
      <c r="E222" s="106">
        <f>E223</f>
        <v>10000</v>
      </c>
    </row>
    <row r="223" spans="1:5" ht="12.75">
      <c r="A223" s="25"/>
      <c r="B223" s="32"/>
      <c r="C223" s="3">
        <v>4510</v>
      </c>
      <c r="D223" s="20" t="s">
        <v>206</v>
      </c>
      <c r="E223" s="106">
        <v>10000</v>
      </c>
    </row>
    <row r="224" spans="1:5" ht="12.75">
      <c r="A224" s="24"/>
      <c r="B224" s="33" t="s">
        <v>72</v>
      </c>
      <c r="C224" s="3"/>
      <c r="D224" s="15" t="s">
        <v>73</v>
      </c>
      <c r="E224" s="98">
        <f>SUM(E225:E226)</f>
        <v>1956014</v>
      </c>
    </row>
    <row r="225" spans="1:6" ht="12.75">
      <c r="A225" s="24"/>
      <c r="B225" s="33"/>
      <c r="C225" s="3">
        <v>4270</v>
      </c>
      <c r="D225" s="16" t="s">
        <v>34</v>
      </c>
      <c r="E225" s="98">
        <v>5000</v>
      </c>
      <c r="F225" s="4"/>
    </row>
    <row r="226" spans="1:6" ht="12.75">
      <c r="A226" s="24"/>
      <c r="B226" s="33"/>
      <c r="C226" s="3">
        <v>4300</v>
      </c>
      <c r="D226" s="15" t="s">
        <v>35</v>
      </c>
      <c r="E226" s="98">
        <v>1951014</v>
      </c>
      <c r="F226" s="4"/>
    </row>
    <row r="227" spans="1:6" ht="12.75">
      <c r="A227" s="24"/>
      <c r="B227" s="33" t="s">
        <v>74</v>
      </c>
      <c r="C227" s="3"/>
      <c r="D227" s="15" t="s">
        <v>75</v>
      </c>
      <c r="E227" s="95">
        <f>SUM(E228:E231)</f>
        <v>592000</v>
      </c>
      <c r="F227" s="4"/>
    </row>
    <row r="228" spans="1:5" ht="12.75">
      <c r="A228" s="24"/>
      <c r="B228" s="33"/>
      <c r="C228" s="6">
        <v>4210</v>
      </c>
      <c r="D228" s="2" t="s">
        <v>32</v>
      </c>
      <c r="E228" s="95">
        <v>85000</v>
      </c>
    </row>
    <row r="229" spans="1:5" ht="12.75">
      <c r="A229" s="24"/>
      <c r="B229" s="33"/>
      <c r="C229" s="3">
        <v>4260</v>
      </c>
      <c r="D229" s="15" t="s">
        <v>33</v>
      </c>
      <c r="E229" s="95">
        <v>10000</v>
      </c>
    </row>
    <row r="230" spans="1:5" ht="12.75">
      <c r="A230" s="24"/>
      <c r="B230" s="33"/>
      <c r="C230" s="3">
        <v>4270</v>
      </c>
      <c r="D230" s="16" t="s">
        <v>34</v>
      </c>
      <c r="E230" s="95">
        <v>12000</v>
      </c>
    </row>
    <row r="231" spans="1:5" ht="12.75">
      <c r="A231" s="24"/>
      <c r="B231" s="33"/>
      <c r="C231" s="3">
        <v>4300</v>
      </c>
      <c r="D231" s="15" t="s">
        <v>35</v>
      </c>
      <c r="E231" s="95">
        <v>485000</v>
      </c>
    </row>
    <row r="232" spans="1:5" ht="12.75">
      <c r="A232" s="24"/>
      <c r="B232" s="20" t="s">
        <v>429</v>
      </c>
      <c r="D232" t="s">
        <v>430</v>
      </c>
      <c r="E232" s="95">
        <f>E233</f>
        <v>80000</v>
      </c>
    </row>
    <row r="233" spans="1:5" ht="12.75">
      <c r="A233" s="24"/>
      <c r="B233" s="20"/>
      <c r="C233" s="6">
        <v>6230</v>
      </c>
      <c r="D233" t="s">
        <v>404</v>
      </c>
      <c r="E233" s="95">
        <v>80000</v>
      </c>
    </row>
    <row r="234" spans="1:4" ht="12.75">
      <c r="A234" s="24"/>
      <c r="B234" s="20"/>
      <c r="C234" s="3"/>
      <c r="D234" s="48" t="s">
        <v>405</v>
      </c>
    </row>
    <row r="235" spans="1:4" ht="12.75">
      <c r="A235" s="24"/>
      <c r="B235" s="20"/>
      <c r="C235" s="3"/>
      <c r="D235" s="48" t="s">
        <v>431</v>
      </c>
    </row>
    <row r="236" spans="1:4" ht="12.75">
      <c r="A236" s="24"/>
      <c r="B236" s="20"/>
      <c r="C236" s="3"/>
      <c r="D236" s="16" t="s">
        <v>226</v>
      </c>
    </row>
    <row r="237" spans="1:5" ht="12.75">
      <c r="A237" s="29"/>
      <c r="B237" s="33" t="s">
        <v>76</v>
      </c>
      <c r="C237" s="3"/>
      <c r="D237" s="15" t="s">
        <v>77</v>
      </c>
      <c r="E237" s="95">
        <f>SUM(E238:E244)</f>
        <v>275490</v>
      </c>
    </row>
    <row r="238" spans="1:5" ht="12.75">
      <c r="A238" s="29"/>
      <c r="B238" s="33"/>
      <c r="C238" s="6">
        <v>2360</v>
      </c>
      <c r="D238" t="s">
        <v>290</v>
      </c>
      <c r="E238" s="95">
        <v>1000</v>
      </c>
    </row>
    <row r="239" spans="1:4" ht="12.75">
      <c r="A239" s="29"/>
      <c r="B239" s="33"/>
      <c r="D239" t="s">
        <v>291</v>
      </c>
    </row>
    <row r="240" spans="1:4" ht="12.75">
      <c r="A240" s="29"/>
      <c r="B240" s="33"/>
      <c r="D240" t="s">
        <v>292</v>
      </c>
    </row>
    <row r="241" spans="1:4" ht="12.75">
      <c r="A241" s="29"/>
      <c r="B241" s="33"/>
      <c r="D241" t="s">
        <v>293</v>
      </c>
    </row>
    <row r="242" spans="1:4" ht="12.75">
      <c r="A242" s="29"/>
      <c r="B242" s="33"/>
      <c r="D242" t="s">
        <v>294</v>
      </c>
    </row>
    <row r="243" spans="1:5" ht="12.75">
      <c r="A243" s="29"/>
      <c r="B243" s="33"/>
      <c r="C243" s="6">
        <v>4220</v>
      </c>
      <c r="D243" s="2" t="s">
        <v>40</v>
      </c>
      <c r="E243" s="95">
        <v>1500</v>
      </c>
    </row>
    <row r="244" spans="1:5" ht="12.75">
      <c r="A244" s="29"/>
      <c r="B244" s="33"/>
      <c r="C244" s="3">
        <v>4300</v>
      </c>
      <c r="D244" s="15" t="s">
        <v>78</v>
      </c>
      <c r="E244" s="95">
        <v>272990</v>
      </c>
    </row>
    <row r="245" spans="1:5" ht="12.75">
      <c r="A245" s="29"/>
      <c r="B245" s="33" t="s">
        <v>79</v>
      </c>
      <c r="C245" s="3"/>
      <c r="D245" s="15" t="s">
        <v>80</v>
      </c>
      <c r="E245" s="95">
        <f>SUM(E246:E247)</f>
        <v>2268000</v>
      </c>
    </row>
    <row r="246" spans="1:5" ht="12.75">
      <c r="A246" s="24"/>
      <c r="B246" s="20"/>
      <c r="C246" s="3">
        <v>4260</v>
      </c>
      <c r="D246" s="15" t="s">
        <v>33</v>
      </c>
      <c r="E246" s="95">
        <v>1128000</v>
      </c>
    </row>
    <row r="247" spans="1:5" ht="12.75">
      <c r="A247" s="24"/>
      <c r="B247" s="20"/>
      <c r="C247" s="3">
        <v>4300</v>
      </c>
      <c r="D247" s="15" t="s">
        <v>35</v>
      </c>
      <c r="E247" s="95">
        <v>1140000</v>
      </c>
    </row>
    <row r="248" spans="1:4" ht="12.75">
      <c r="A248" s="33"/>
      <c r="B248" s="20"/>
      <c r="C248" s="3"/>
      <c r="D248" s="15"/>
    </row>
    <row r="249" spans="1:5" ht="12.75">
      <c r="A249" s="65"/>
      <c r="B249" s="62" t="s">
        <v>237</v>
      </c>
      <c r="C249" s="63"/>
      <c r="D249" s="53" t="s">
        <v>1</v>
      </c>
      <c r="E249" s="95">
        <f>SUM(E250:E253)</f>
        <v>19620</v>
      </c>
    </row>
    <row r="250" spans="1:5" ht="12.75">
      <c r="A250" s="65"/>
      <c r="B250" s="62"/>
      <c r="C250" s="3">
        <v>4270</v>
      </c>
      <c r="D250" s="16" t="s">
        <v>34</v>
      </c>
      <c r="E250" s="95">
        <v>3000</v>
      </c>
    </row>
    <row r="251" spans="1:5" ht="12.75">
      <c r="A251" s="65"/>
      <c r="B251" s="62"/>
      <c r="C251" s="3">
        <v>4300</v>
      </c>
      <c r="D251" s="15" t="s">
        <v>35</v>
      </c>
      <c r="E251" s="95">
        <v>16000</v>
      </c>
    </row>
    <row r="252" spans="1:5" ht="12.75">
      <c r="A252" s="65"/>
      <c r="B252" s="62"/>
      <c r="C252" s="3">
        <v>4510</v>
      </c>
      <c r="D252" s="48" t="s">
        <v>206</v>
      </c>
      <c r="E252" s="95">
        <v>181</v>
      </c>
    </row>
    <row r="253" spans="1:5" ht="12.75">
      <c r="A253" s="33"/>
      <c r="B253" s="20"/>
      <c r="C253" s="6">
        <v>4520</v>
      </c>
      <c r="D253" t="s">
        <v>372</v>
      </c>
      <c r="E253" s="95">
        <v>439</v>
      </c>
    </row>
    <row r="254" spans="1:4" ht="12.75">
      <c r="A254" s="33"/>
      <c r="B254" s="20"/>
      <c r="D254" t="s">
        <v>209</v>
      </c>
    </row>
    <row r="255" spans="1:5" ht="12.75">
      <c r="A255" s="25" t="s">
        <v>51</v>
      </c>
      <c r="B255" s="32"/>
      <c r="C255" s="14"/>
      <c r="D255" s="41" t="s">
        <v>71</v>
      </c>
      <c r="E255" s="99">
        <f>E256</f>
        <v>7143328</v>
      </c>
    </row>
    <row r="256" spans="1:5" ht="12.75">
      <c r="A256" s="33"/>
      <c r="B256" s="62" t="s">
        <v>287</v>
      </c>
      <c r="C256" s="63"/>
      <c r="D256" s="15" t="s">
        <v>313</v>
      </c>
      <c r="E256" s="106">
        <f>SUM(E257:E261)</f>
        <v>7143328</v>
      </c>
    </row>
    <row r="257" spans="1:5" ht="12.75">
      <c r="A257" s="33"/>
      <c r="B257" s="62"/>
      <c r="C257" s="6">
        <v>4170</v>
      </c>
      <c r="D257" t="s">
        <v>203</v>
      </c>
      <c r="E257" s="106">
        <v>12600</v>
      </c>
    </row>
    <row r="258" spans="1:5" ht="12.75">
      <c r="A258" s="33"/>
      <c r="B258" s="62"/>
      <c r="C258" s="6">
        <v>4210</v>
      </c>
      <c r="D258" s="2" t="s">
        <v>32</v>
      </c>
      <c r="E258" s="106">
        <v>5000</v>
      </c>
    </row>
    <row r="259" spans="1:5" ht="12.75">
      <c r="A259" s="33"/>
      <c r="B259" s="32"/>
      <c r="C259" s="6">
        <v>4300</v>
      </c>
      <c r="D259" t="s">
        <v>35</v>
      </c>
      <c r="E259" s="106">
        <v>7123328</v>
      </c>
    </row>
    <row r="260" spans="1:5" ht="12.75">
      <c r="A260" s="33"/>
      <c r="B260" s="32"/>
      <c r="C260" s="3">
        <v>4610</v>
      </c>
      <c r="D260" s="16" t="s">
        <v>236</v>
      </c>
      <c r="E260" s="106">
        <v>400</v>
      </c>
    </row>
    <row r="261" spans="1:5" ht="12.75">
      <c r="A261" s="33"/>
      <c r="B261" s="20"/>
      <c r="C261" s="6">
        <v>4700</v>
      </c>
      <c r="D261" t="s">
        <v>214</v>
      </c>
      <c r="E261" s="95">
        <v>2000</v>
      </c>
    </row>
    <row r="262" spans="1:4" ht="12.75">
      <c r="A262" s="33"/>
      <c r="B262" s="20"/>
      <c r="D262" t="s">
        <v>215</v>
      </c>
    </row>
    <row r="263" spans="1:5" ht="12.75">
      <c r="A263" s="25" t="s">
        <v>52</v>
      </c>
      <c r="B263" s="32"/>
      <c r="C263" s="14"/>
      <c r="D263" s="41" t="s">
        <v>44</v>
      </c>
      <c r="E263" s="99">
        <f>E267+E264</f>
        <v>9300</v>
      </c>
    </row>
    <row r="264" spans="1:5" s="74" customFormat="1" ht="12.75">
      <c r="A264" s="111"/>
      <c r="B264" s="111" t="s">
        <v>461</v>
      </c>
      <c r="C264" s="112"/>
      <c r="D264" s="114" t="s">
        <v>462</v>
      </c>
      <c r="E264" s="106">
        <f>SUM(E265:E266)</f>
        <v>4500</v>
      </c>
    </row>
    <row r="265" spans="1:5" s="74" customFormat="1" ht="12.75">
      <c r="A265" s="111"/>
      <c r="B265" s="111"/>
      <c r="C265" s="6">
        <v>4170</v>
      </c>
      <c r="D265" t="s">
        <v>203</v>
      </c>
      <c r="E265" s="106">
        <v>4500</v>
      </c>
    </row>
    <row r="266" spans="1:5" ht="12.75">
      <c r="A266" s="32"/>
      <c r="B266" s="32"/>
      <c r="C266" s="6">
        <v>4300</v>
      </c>
      <c r="D266" t="s">
        <v>35</v>
      </c>
      <c r="E266" s="106">
        <v>0</v>
      </c>
    </row>
    <row r="267" spans="1:5" ht="12.75">
      <c r="A267" s="33"/>
      <c r="B267" s="20" t="s">
        <v>360</v>
      </c>
      <c r="D267" t="s">
        <v>361</v>
      </c>
      <c r="E267" s="95">
        <f>SUM(E268:E269)</f>
        <v>4800</v>
      </c>
    </row>
    <row r="268" spans="1:4" ht="12.75">
      <c r="A268" s="33"/>
      <c r="B268" s="20"/>
      <c r="D268" t="s">
        <v>362</v>
      </c>
    </row>
    <row r="269" spans="1:5" ht="12.75">
      <c r="A269" s="33"/>
      <c r="B269" s="20"/>
      <c r="C269" s="6">
        <v>4300</v>
      </c>
      <c r="D269" t="s">
        <v>35</v>
      </c>
      <c r="E269" s="95">
        <v>4800</v>
      </c>
    </row>
    <row r="270" spans="1:2" ht="12.75">
      <c r="A270" s="33"/>
      <c r="B270" s="20"/>
    </row>
    <row r="271" spans="1:2" ht="12.75">
      <c r="A271" s="33"/>
      <c r="B271" s="20"/>
    </row>
    <row r="272" spans="1:2" ht="12.75">
      <c r="A272" s="33"/>
      <c r="B272" s="20"/>
    </row>
    <row r="273" spans="1:2" ht="12.75">
      <c r="A273" s="33"/>
      <c r="B273" s="20"/>
    </row>
    <row r="274" spans="1:4" ht="12.75">
      <c r="A274" s="24"/>
      <c r="B274" s="20"/>
      <c r="C274" s="3"/>
      <c r="D274" s="16"/>
    </row>
    <row r="275" spans="1:4" ht="12.75">
      <c r="A275" s="24"/>
      <c r="B275" s="20"/>
      <c r="C275" s="3"/>
      <c r="D275" s="16"/>
    </row>
    <row r="276" spans="1:5" ht="12.75">
      <c r="A276" s="33"/>
      <c r="B276" s="33"/>
      <c r="C276" s="3"/>
      <c r="D276" s="14" t="s">
        <v>17</v>
      </c>
      <c r="E276" s="103" t="s">
        <v>223</v>
      </c>
    </row>
    <row r="277" spans="1:5" ht="12.75">
      <c r="A277" s="24"/>
      <c r="B277" s="33"/>
      <c r="C277" s="3"/>
      <c r="D277" s="3" t="s">
        <v>189</v>
      </c>
      <c r="E277" s="77" t="s">
        <v>465</v>
      </c>
    </row>
    <row r="278" spans="1:5" ht="12.75">
      <c r="A278" s="24"/>
      <c r="B278" s="33"/>
      <c r="C278" s="3"/>
      <c r="D278" s="3"/>
      <c r="E278" s="77" t="s">
        <v>152</v>
      </c>
    </row>
    <row r="279" spans="1:5" ht="12.75">
      <c r="A279" s="24"/>
      <c r="B279" s="33"/>
      <c r="C279" s="3"/>
      <c r="D279" s="3"/>
      <c r="E279" s="77" t="s">
        <v>466</v>
      </c>
    </row>
    <row r="280" spans="1:5" ht="12.75">
      <c r="A280" s="30" t="s">
        <v>18</v>
      </c>
      <c r="B280" s="31" t="s">
        <v>19</v>
      </c>
      <c r="C280" s="1"/>
      <c r="D280" s="1" t="s">
        <v>20</v>
      </c>
      <c r="E280" s="96" t="s">
        <v>412</v>
      </c>
    </row>
    <row r="281" spans="1:5" ht="12.75">
      <c r="A281" s="32" t="s">
        <v>181</v>
      </c>
      <c r="B281" s="32"/>
      <c r="C281" s="7"/>
      <c r="D281" s="5" t="s">
        <v>258</v>
      </c>
      <c r="E281" s="97">
        <f>+E282+E284</f>
        <v>702610</v>
      </c>
    </row>
    <row r="282" spans="1:5" ht="12.75">
      <c r="A282" s="29"/>
      <c r="B282" s="55" t="s">
        <v>182</v>
      </c>
      <c r="C282" s="56"/>
      <c r="D282" s="69" t="s">
        <v>24</v>
      </c>
      <c r="E282" s="99">
        <f>E283</f>
        <v>700000</v>
      </c>
    </row>
    <row r="283" spans="1:5" ht="12.75">
      <c r="A283" s="33"/>
      <c r="B283" s="33"/>
      <c r="C283" s="3">
        <v>3110</v>
      </c>
      <c r="D283" s="16" t="s">
        <v>42</v>
      </c>
      <c r="E283" s="95">
        <v>700000</v>
      </c>
    </row>
    <row r="284" spans="1:5" ht="12.75">
      <c r="A284" s="33"/>
      <c r="B284" s="55" t="s">
        <v>182</v>
      </c>
      <c r="C284" s="56"/>
      <c r="D284" s="69" t="s">
        <v>444</v>
      </c>
      <c r="E284" s="95">
        <f>SUM(E285:E286)</f>
        <v>2610</v>
      </c>
    </row>
    <row r="285" spans="1:5" ht="12.75">
      <c r="A285" s="33"/>
      <c r="B285" s="33"/>
      <c r="C285" s="3">
        <v>3110</v>
      </c>
      <c r="D285" s="16" t="s">
        <v>42</v>
      </c>
      <c r="E285" s="95">
        <v>2558</v>
      </c>
    </row>
    <row r="286" spans="1:5" ht="12.75">
      <c r="A286" s="33"/>
      <c r="B286" s="33"/>
      <c r="C286" s="6">
        <v>4210</v>
      </c>
      <c r="D286" s="2" t="s">
        <v>32</v>
      </c>
      <c r="E286" s="95">
        <v>52</v>
      </c>
    </row>
    <row r="287" spans="1:2" ht="12.75">
      <c r="A287" s="33"/>
      <c r="B287" s="33"/>
    </row>
    <row r="288" spans="1:5" s="58" customFormat="1" ht="12.75">
      <c r="A288" s="55" t="s">
        <v>363</v>
      </c>
      <c r="B288" s="55"/>
      <c r="C288" s="59"/>
      <c r="D288" s="58" t="s">
        <v>364</v>
      </c>
      <c r="E288" s="99">
        <f>E289+E316+E363+E359</f>
        <v>29653602</v>
      </c>
    </row>
    <row r="289" spans="1:5" s="58" customFormat="1" ht="12.75">
      <c r="A289" s="55"/>
      <c r="B289" s="55" t="s">
        <v>367</v>
      </c>
      <c r="C289" s="59"/>
      <c r="D289" s="58" t="s">
        <v>358</v>
      </c>
      <c r="E289" s="99">
        <f>E290+E306</f>
        <v>22187320</v>
      </c>
    </row>
    <row r="290" spans="1:5" s="58" customFormat="1" ht="12.75">
      <c r="A290" s="55"/>
      <c r="B290" s="55"/>
      <c r="C290" s="59"/>
      <c r="D290" s="67" t="s">
        <v>260</v>
      </c>
      <c r="E290" s="99">
        <f>SUM(E291:E305)</f>
        <v>22155320</v>
      </c>
    </row>
    <row r="291" spans="1:5" s="58" customFormat="1" ht="12.75">
      <c r="A291" s="55"/>
      <c r="B291" s="55"/>
      <c r="C291" s="6">
        <v>3020</v>
      </c>
      <c r="D291" t="s">
        <v>366</v>
      </c>
      <c r="E291" s="106">
        <v>1000</v>
      </c>
    </row>
    <row r="292" spans="1:5" ht="12.75">
      <c r="A292" s="33"/>
      <c r="B292" s="33"/>
      <c r="C292" s="3">
        <v>3110</v>
      </c>
      <c r="D292" s="16" t="s">
        <v>42</v>
      </c>
      <c r="E292" s="95">
        <v>21967000</v>
      </c>
    </row>
    <row r="293" spans="1:5" ht="12.75">
      <c r="A293" s="33"/>
      <c r="B293" s="33"/>
      <c r="C293" s="6">
        <v>4010</v>
      </c>
      <c r="D293" t="s">
        <v>29</v>
      </c>
      <c r="E293" s="95">
        <v>120724</v>
      </c>
    </row>
    <row r="294" spans="1:5" ht="12.75">
      <c r="A294" s="33"/>
      <c r="B294" s="33"/>
      <c r="C294" s="6">
        <v>4040</v>
      </c>
      <c r="D294" t="s">
        <v>30</v>
      </c>
      <c r="E294" s="95">
        <v>15814</v>
      </c>
    </row>
    <row r="295" spans="1:5" ht="12.75">
      <c r="A295" s="33"/>
      <c r="B295" s="33"/>
      <c r="C295" s="6">
        <v>4110</v>
      </c>
      <c r="D295" t="s">
        <v>31</v>
      </c>
      <c r="E295" s="95">
        <v>24295</v>
      </c>
    </row>
    <row r="296" spans="1:5" ht="12.75">
      <c r="A296" s="33"/>
      <c r="B296" s="33"/>
      <c r="C296" s="6">
        <v>4120</v>
      </c>
      <c r="D296" t="s">
        <v>428</v>
      </c>
      <c r="E296" s="95">
        <v>3460</v>
      </c>
    </row>
    <row r="297" spans="1:5" ht="12.75">
      <c r="A297" s="33"/>
      <c r="B297" s="33"/>
      <c r="C297" s="6">
        <v>4170</v>
      </c>
      <c r="D297" t="s">
        <v>203</v>
      </c>
      <c r="E297" s="95">
        <v>1500</v>
      </c>
    </row>
    <row r="298" spans="1:5" ht="12.75">
      <c r="A298" s="33"/>
      <c r="B298" s="33"/>
      <c r="C298" s="6">
        <v>4210</v>
      </c>
      <c r="D298" s="2" t="s">
        <v>32</v>
      </c>
      <c r="E298" s="95">
        <v>5000</v>
      </c>
    </row>
    <row r="299" spans="1:5" ht="12.75">
      <c r="A299" s="33"/>
      <c r="B299" s="33"/>
      <c r="C299" s="6">
        <v>4260</v>
      </c>
      <c r="D299" s="2" t="s">
        <v>33</v>
      </c>
      <c r="E299" s="95">
        <v>2000</v>
      </c>
    </row>
    <row r="300" spans="1:5" ht="12.75">
      <c r="A300" s="33"/>
      <c r="B300" s="33"/>
      <c r="C300" s="3">
        <v>4270</v>
      </c>
      <c r="D300" s="15" t="s">
        <v>233</v>
      </c>
      <c r="E300" s="95">
        <v>1000</v>
      </c>
    </row>
    <row r="301" spans="1:5" ht="12.75">
      <c r="A301" s="33"/>
      <c r="B301" s="33"/>
      <c r="C301" s="3">
        <v>4300</v>
      </c>
      <c r="D301" s="15" t="s">
        <v>128</v>
      </c>
      <c r="E301" s="95">
        <v>3000</v>
      </c>
    </row>
    <row r="302" spans="1:5" ht="12.75">
      <c r="A302" s="33"/>
      <c r="B302" s="33"/>
      <c r="C302" s="6">
        <v>4440</v>
      </c>
      <c r="D302" t="s">
        <v>59</v>
      </c>
      <c r="E302" s="95">
        <v>8527</v>
      </c>
    </row>
    <row r="303" spans="1:5" ht="12.75">
      <c r="A303" s="33"/>
      <c r="B303" s="33"/>
      <c r="C303" s="6">
        <v>4700</v>
      </c>
      <c r="D303" t="s">
        <v>214</v>
      </c>
      <c r="E303" s="95">
        <v>1000</v>
      </c>
    </row>
    <row r="304" spans="1:4" ht="12.75">
      <c r="A304" s="33"/>
      <c r="B304" s="33"/>
      <c r="D304" t="s">
        <v>222</v>
      </c>
    </row>
    <row r="305" spans="1:5" ht="12.75">
      <c r="A305" s="33"/>
      <c r="B305" s="33"/>
      <c r="C305" s="6">
        <v>4710</v>
      </c>
      <c r="D305" t="s">
        <v>414</v>
      </c>
      <c r="E305" s="95">
        <v>1000</v>
      </c>
    </row>
    <row r="306" spans="1:5" ht="12.75">
      <c r="A306" s="33"/>
      <c r="B306" s="33"/>
      <c r="C306" s="3"/>
      <c r="D306" s="67" t="s">
        <v>262</v>
      </c>
      <c r="E306" s="99">
        <f>SUM(E307:E312)</f>
        <v>32000</v>
      </c>
    </row>
    <row r="307" spans="1:5" ht="12.75">
      <c r="A307" s="33"/>
      <c r="B307" s="33"/>
      <c r="C307" s="3">
        <v>2910</v>
      </c>
      <c r="D307" s="16" t="s">
        <v>277</v>
      </c>
      <c r="E307" s="95">
        <v>29900</v>
      </c>
    </row>
    <row r="308" spans="1:4" ht="12.75">
      <c r="A308" s="33"/>
      <c r="B308" s="33"/>
      <c r="C308" s="3"/>
      <c r="D308" s="16" t="s">
        <v>278</v>
      </c>
    </row>
    <row r="309" spans="1:4" ht="12.75">
      <c r="A309" s="33"/>
      <c r="B309" s="33"/>
      <c r="C309" s="3"/>
      <c r="D309" s="16" t="s">
        <v>279</v>
      </c>
    </row>
    <row r="310" spans="1:4" ht="12.75">
      <c r="A310" s="33"/>
      <c r="B310" s="33"/>
      <c r="C310" s="3"/>
      <c r="D310" s="16" t="s">
        <v>289</v>
      </c>
    </row>
    <row r="311" spans="1:5" ht="12.75">
      <c r="A311" s="33"/>
      <c r="B311" s="33"/>
      <c r="C311" s="6">
        <v>4560</v>
      </c>
      <c r="D311" s="68" t="s">
        <v>281</v>
      </c>
      <c r="E311" s="95">
        <v>2100</v>
      </c>
    </row>
    <row r="312" spans="1:4" ht="12.75">
      <c r="A312" s="33"/>
      <c r="B312" s="33"/>
      <c r="D312" s="68" t="s">
        <v>278</v>
      </c>
    </row>
    <row r="313" spans="1:4" ht="12.75">
      <c r="A313" s="33"/>
      <c r="B313" s="33"/>
      <c r="D313" s="16" t="s">
        <v>279</v>
      </c>
    </row>
    <row r="314" spans="1:4" ht="12.75">
      <c r="A314" s="33"/>
      <c r="B314" s="33"/>
      <c r="D314" s="16" t="s">
        <v>289</v>
      </c>
    </row>
    <row r="315" spans="1:2" ht="13.5" customHeight="1">
      <c r="A315" s="33"/>
      <c r="B315" s="33"/>
    </row>
    <row r="316" spans="1:5" ht="13.5" customHeight="1">
      <c r="A316" s="33"/>
      <c r="B316" s="55" t="s">
        <v>368</v>
      </c>
      <c r="C316" s="56"/>
      <c r="D316" s="67" t="s">
        <v>238</v>
      </c>
      <c r="E316" s="99">
        <f>E319+E334+E349</f>
        <v>7413590</v>
      </c>
    </row>
    <row r="317" spans="1:4" ht="13.5" customHeight="1">
      <c r="A317" s="33"/>
      <c r="B317" s="55"/>
      <c r="C317" s="56"/>
      <c r="D317" s="67" t="s">
        <v>239</v>
      </c>
    </row>
    <row r="318" spans="1:4" ht="13.5" customHeight="1">
      <c r="A318" s="33"/>
      <c r="B318" s="55"/>
      <c r="C318" s="56"/>
      <c r="D318" s="67" t="s">
        <v>263</v>
      </c>
    </row>
    <row r="319" spans="1:5" ht="13.5" customHeight="1">
      <c r="A319" s="33"/>
      <c r="B319" s="55"/>
      <c r="C319" s="56"/>
      <c r="D319" s="67" t="s">
        <v>260</v>
      </c>
      <c r="E319" s="99">
        <f>SUM(E320:E333)</f>
        <v>7270590</v>
      </c>
    </row>
    <row r="320" spans="1:5" ht="13.5" customHeight="1">
      <c r="A320" s="33"/>
      <c r="B320" s="55"/>
      <c r="C320" s="6">
        <v>3020</v>
      </c>
      <c r="D320" t="s">
        <v>366</v>
      </c>
      <c r="E320" s="106">
        <v>2500</v>
      </c>
    </row>
    <row r="321" spans="1:5" ht="13.5" customHeight="1">
      <c r="A321" s="33"/>
      <c r="B321" s="33"/>
      <c r="C321" s="3">
        <v>3110</v>
      </c>
      <c r="D321" s="16" t="s">
        <v>42</v>
      </c>
      <c r="E321" s="106">
        <v>6702473</v>
      </c>
    </row>
    <row r="322" spans="1:5" ht="13.5" customHeight="1">
      <c r="A322" s="33"/>
      <c r="B322" s="33"/>
      <c r="C322" s="6">
        <v>4010</v>
      </c>
      <c r="D322" t="s">
        <v>29</v>
      </c>
      <c r="E322" s="106">
        <v>136004</v>
      </c>
    </row>
    <row r="323" spans="1:5" ht="13.5" customHeight="1">
      <c r="A323" s="33"/>
      <c r="B323" s="33"/>
      <c r="C323" s="6">
        <v>4040</v>
      </c>
      <c r="D323" t="s">
        <v>30</v>
      </c>
      <c r="E323" s="106">
        <v>15286</v>
      </c>
    </row>
    <row r="324" spans="1:5" ht="13.5" customHeight="1">
      <c r="A324" s="33"/>
      <c r="B324" s="33"/>
      <c r="C324" s="6">
        <v>4110</v>
      </c>
      <c r="D324" t="s">
        <v>31</v>
      </c>
      <c r="E324" s="106">
        <v>376510</v>
      </c>
    </row>
    <row r="325" spans="1:5" ht="13.5" customHeight="1">
      <c r="A325" s="33"/>
      <c r="B325" s="33"/>
      <c r="C325" s="6">
        <v>4120</v>
      </c>
      <c r="D325" t="s">
        <v>428</v>
      </c>
      <c r="E325" s="106">
        <v>4440</v>
      </c>
    </row>
    <row r="326" spans="1:5" ht="13.5" customHeight="1">
      <c r="A326" s="33"/>
      <c r="B326" s="33"/>
      <c r="C326" s="6">
        <v>4210</v>
      </c>
      <c r="D326" s="2" t="s">
        <v>32</v>
      </c>
      <c r="E326" s="106">
        <v>5000</v>
      </c>
    </row>
    <row r="327" spans="1:5" ht="13.5" customHeight="1">
      <c r="A327" s="33"/>
      <c r="B327" s="33"/>
      <c r="C327" s="6">
        <v>4260</v>
      </c>
      <c r="D327" s="2" t="s">
        <v>33</v>
      </c>
      <c r="E327" s="106">
        <v>12000</v>
      </c>
    </row>
    <row r="328" spans="1:5" ht="13.5" customHeight="1">
      <c r="A328" s="33"/>
      <c r="B328" s="33"/>
      <c r="C328" s="3">
        <v>4270</v>
      </c>
      <c r="D328" s="15" t="s">
        <v>233</v>
      </c>
      <c r="E328" s="106">
        <v>2000</v>
      </c>
    </row>
    <row r="329" spans="1:5" ht="13.5" customHeight="1">
      <c r="A329" s="33"/>
      <c r="B329" s="33"/>
      <c r="C329" s="3">
        <v>4300</v>
      </c>
      <c r="D329" s="15" t="s">
        <v>128</v>
      </c>
      <c r="E329" s="106">
        <v>7000</v>
      </c>
    </row>
    <row r="330" spans="1:5" ht="13.5" customHeight="1">
      <c r="A330" s="33"/>
      <c r="B330" s="33"/>
      <c r="C330" s="6">
        <v>4440</v>
      </c>
      <c r="D330" t="s">
        <v>59</v>
      </c>
      <c r="E330" s="106">
        <v>5427</v>
      </c>
    </row>
    <row r="331" spans="1:5" ht="13.5" customHeight="1">
      <c r="A331" s="33"/>
      <c r="B331" s="33"/>
      <c r="C331" s="6">
        <v>4700</v>
      </c>
      <c r="D331" t="s">
        <v>214</v>
      </c>
      <c r="E331" s="106">
        <v>950</v>
      </c>
    </row>
    <row r="332" spans="1:5" ht="13.5" customHeight="1">
      <c r="A332" s="33"/>
      <c r="B332" s="33"/>
      <c r="D332" t="s">
        <v>222</v>
      </c>
      <c r="E332" s="106"/>
    </row>
    <row r="333" spans="1:5" ht="13.5" customHeight="1">
      <c r="A333" s="33"/>
      <c r="B333" s="33"/>
      <c r="C333" s="6">
        <v>4710</v>
      </c>
      <c r="D333" t="s">
        <v>414</v>
      </c>
      <c r="E333" s="106">
        <v>1000</v>
      </c>
    </row>
    <row r="334" spans="1:5" ht="13.5" customHeight="1">
      <c r="A334" s="33"/>
      <c r="B334" s="33"/>
      <c r="C334" s="3"/>
      <c r="D334" s="67" t="s">
        <v>261</v>
      </c>
      <c r="E334" s="99">
        <f>SUM(E335:E348)</f>
        <v>80000</v>
      </c>
    </row>
    <row r="335" spans="1:5" ht="13.5" customHeight="1">
      <c r="A335" s="33"/>
      <c r="B335" s="33"/>
      <c r="C335" s="6">
        <v>3020</v>
      </c>
      <c r="D335" t="s">
        <v>366</v>
      </c>
      <c r="E335" s="106">
        <v>500</v>
      </c>
    </row>
    <row r="336" spans="1:5" ht="13.5" customHeight="1">
      <c r="A336" s="33"/>
      <c r="B336" s="33"/>
      <c r="C336" s="6">
        <v>4010</v>
      </c>
      <c r="D336" t="s">
        <v>29</v>
      </c>
      <c r="E336" s="106">
        <v>31515</v>
      </c>
    </row>
    <row r="337" spans="1:5" ht="13.5" customHeight="1">
      <c r="A337" s="33"/>
      <c r="B337" s="33"/>
      <c r="C337" s="6">
        <v>4040</v>
      </c>
      <c r="D337" t="s">
        <v>30</v>
      </c>
      <c r="E337" s="106">
        <v>3706</v>
      </c>
    </row>
    <row r="338" spans="1:5" ht="13.5" customHeight="1">
      <c r="A338" s="33"/>
      <c r="B338" s="33"/>
      <c r="C338" s="6">
        <v>4110</v>
      </c>
      <c r="D338" t="s">
        <v>31</v>
      </c>
      <c r="E338" s="106">
        <v>6428</v>
      </c>
    </row>
    <row r="339" spans="1:5" ht="12.75">
      <c r="A339" s="33"/>
      <c r="B339" s="33"/>
      <c r="C339" s="6">
        <v>4120</v>
      </c>
      <c r="D339" t="s">
        <v>428</v>
      </c>
      <c r="E339" s="106">
        <v>800</v>
      </c>
    </row>
    <row r="340" spans="1:5" ht="12.75">
      <c r="A340" s="33"/>
      <c r="B340" s="33"/>
      <c r="C340" s="6">
        <v>4170</v>
      </c>
      <c r="D340" t="s">
        <v>203</v>
      </c>
      <c r="E340" s="106">
        <v>2000</v>
      </c>
    </row>
    <row r="341" spans="1:5" ht="12.75">
      <c r="A341" s="33"/>
      <c r="B341" s="33"/>
      <c r="C341" s="6">
        <v>4210</v>
      </c>
      <c r="D341" s="2" t="s">
        <v>32</v>
      </c>
      <c r="E341" s="106">
        <v>2000</v>
      </c>
    </row>
    <row r="342" spans="1:5" ht="12.75">
      <c r="A342" s="33"/>
      <c r="B342" s="33"/>
      <c r="C342" s="6">
        <v>4260</v>
      </c>
      <c r="D342" s="2" t="s">
        <v>33</v>
      </c>
      <c r="E342" s="106">
        <v>5000</v>
      </c>
    </row>
    <row r="343" spans="1:5" ht="12.75">
      <c r="A343" s="33"/>
      <c r="B343" s="33"/>
      <c r="C343" s="3">
        <v>4270</v>
      </c>
      <c r="D343" s="15" t="s">
        <v>233</v>
      </c>
      <c r="E343" s="106">
        <v>500</v>
      </c>
    </row>
    <row r="344" spans="1:5" ht="12.75">
      <c r="A344" s="33"/>
      <c r="B344" s="33"/>
      <c r="C344" s="3">
        <v>4300</v>
      </c>
      <c r="D344" s="15" t="s">
        <v>128</v>
      </c>
      <c r="E344" s="106">
        <v>25000</v>
      </c>
    </row>
    <row r="345" spans="1:5" ht="12.75">
      <c r="A345" s="33"/>
      <c r="B345" s="33"/>
      <c r="C345" s="6">
        <v>4440</v>
      </c>
      <c r="D345" t="s">
        <v>59</v>
      </c>
      <c r="E345" s="106">
        <v>1551</v>
      </c>
    </row>
    <row r="346" spans="1:5" ht="12.75">
      <c r="A346" s="33"/>
      <c r="B346" s="33"/>
      <c r="C346" s="6">
        <v>4700</v>
      </c>
      <c r="D346" t="s">
        <v>214</v>
      </c>
      <c r="E346" s="106">
        <v>500</v>
      </c>
    </row>
    <row r="347" spans="1:4" ht="12.75">
      <c r="A347" s="33"/>
      <c r="B347" s="33"/>
      <c r="D347" t="s">
        <v>222</v>
      </c>
    </row>
    <row r="348" spans="1:5" ht="12.75">
      <c r="A348" s="33"/>
      <c r="B348" s="33"/>
      <c r="C348" s="6">
        <v>4710</v>
      </c>
      <c r="D348" t="s">
        <v>414</v>
      </c>
      <c r="E348" s="95">
        <v>500</v>
      </c>
    </row>
    <row r="349" spans="1:5" ht="12.75">
      <c r="A349" s="33"/>
      <c r="B349" s="33"/>
      <c r="C349" s="3"/>
      <c r="D349" s="67" t="s">
        <v>262</v>
      </c>
      <c r="E349" s="99">
        <f>SUM(E350:E354)</f>
        <v>63000</v>
      </c>
    </row>
    <row r="350" spans="1:5" ht="12.75">
      <c r="A350" s="33"/>
      <c r="B350" s="33"/>
      <c r="C350" s="3">
        <v>2910</v>
      </c>
      <c r="D350" s="16" t="s">
        <v>277</v>
      </c>
      <c r="E350" s="95">
        <v>48000</v>
      </c>
    </row>
    <row r="351" spans="1:4" ht="12.75">
      <c r="A351" s="33"/>
      <c r="B351" s="33"/>
      <c r="C351" s="3"/>
      <c r="D351" s="16" t="s">
        <v>278</v>
      </c>
    </row>
    <row r="352" spans="1:4" ht="12.75">
      <c r="A352" s="33"/>
      <c r="B352" s="33"/>
      <c r="C352" s="3"/>
      <c r="D352" s="16" t="s">
        <v>279</v>
      </c>
    </row>
    <row r="353" spans="1:4" ht="12.75">
      <c r="A353" s="33"/>
      <c r="B353" s="33"/>
      <c r="C353" s="3"/>
      <c r="D353" s="16" t="s">
        <v>289</v>
      </c>
    </row>
    <row r="354" spans="1:5" ht="12.75">
      <c r="A354" s="33"/>
      <c r="B354" s="33"/>
      <c r="C354" s="6">
        <v>4560</v>
      </c>
      <c r="D354" s="68" t="s">
        <v>281</v>
      </c>
      <c r="E354" s="95">
        <v>15000</v>
      </c>
    </row>
    <row r="355" spans="1:4" ht="12.75">
      <c r="A355" s="33"/>
      <c r="B355" s="33"/>
      <c r="D355" s="68" t="s">
        <v>278</v>
      </c>
    </row>
    <row r="356" spans="1:4" ht="12.75">
      <c r="A356" s="33"/>
      <c r="B356" s="33"/>
      <c r="D356" s="16" t="s">
        <v>279</v>
      </c>
    </row>
    <row r="357" spans="1:4" ht="12.75">
      <c r="A357" s="33"/>
      <c r="B357" s="33"/>
      <c r="D357" s="16" t="s">
        <v>289</v>
      </c>
    </row>
    <row r="358" spans="1:4" ht="12.75">
      <c r="A358" s="33"/>
      <c r="B358" s="33"/>
      <c r="D358" s="16"/>
    </row>
    <row r="359" spans="1:5" s="58" customFormat="1" ht="12.75">
      <c r="A359" s="55"/>
      <c r="B359" s="55" t="s">
        <v>445</v>
      </c>
      <c r="C359" s="59"/>
      <c r="D359" s="67" t="s">
        <v>446</v>
      </c>
      <c r="E359" s="99">
        <f>SUM(E360:E361)</f>
        <v>1860</v>
      </c>
    </row>
    <row r="360" spans="1:5" ht="12.75">
      <c r="A360" s="33"/>
      <c r="B360" s="33"/>
      <c r="C360" s="3">
        <v>3110</v>
      </c>
      <c r="D360" s="16" t="s">
        <v>42</v>
      </c>
      <c r="E360" s="95">
        <v>1800</v>
      </c>
    </row>
    <row r="361" spans="1:5" ht="12.75">
      <c r="A361" s="33"/>
      <c r="B361" s="33"/>
      <c r="C361" s="6">
        <v>4210</v>
      </c>
      <c r="D361" s="2" t="s">
        <v>32</v>
      </c>
      <c r="E361" s="95">
        <v>60</v>
      </c>
    </row>
    <row r="362" spans="1:4" ht="12.75">
      <c r="A362" s="33"/>
      <c r="B362" s="33"/>
      <c r="D362" s="16"/>
    </row>
    <row r="363" spans="1:5" ht="12.75">
      <c r="A363" s="33"/>
      <c r="B363" s="59">
        <v>85513</v>
      </c>
      <c r="C363" s="59"/>
      <c r="D363" s="58" t="s">
        <v>120</v>
      </c>
      <c r="E363" s="99">
        <f>E369</f>
        <v>50832</v>
      </c>
    </row>
    <row r="364" spans="1:4" ht="12.75">
      <c r="A364" s="33"/>
      <c r="B364" s="59"/>
      <c r="C364" s="59"/>
      <c r="D364" s="58" t="s">
        <v>396</v>
      </c>
    </row>
    <row r="365" spans="1:4" ht="12.75">
      <c r="A365" s="33"/>
      <c r="B365" s="59"/>
      <c r="C365" s="59"/>
      <c r="D365" s="58" t="s">
        <v>397</v>
      </c>
    </row>
    <row r="366" spans="1:4" ht="12.75">
      <c r="A366" s="33"/>
      <c r="B366" s="59"/>
      <c r="C366" s="59"/>
      <c r="D366" s="58" t="s">
        <v>398</v>
      </c>
    </row>
    <row r="367" spans="1:4" ht="12.75">
      <c r="A367" s="33"/>
      <c r="B367" s="59"/>
      <c r="C367" s="59"/>
      <c r="D367" s="58" t="s">
        <v>399</v>
      </c>
    </row>
    <row r="368" spans="1:4" ht="12.75">
      <c r="A368" s="33"/>
      <c r="B368" s="59"/>
      <c r="C368" s="59"/>
      <c r="D368" s="58" t="s">
        <v>400</v>
      </c>
    </row>
    <row r="369" spans="1:5" ht="12.75">
      <c r="A369" s="33"/>
      <c r="B369" s="6"/>
      <c r="C369" s="6">
        <v>4130</v>
      </c>
      <c r="D369" t="s">
        <v>119</v>
      </c>
      <c r="E369" s="95">
        <v>50832</v>
      </c>
    </row>
    <row r="370" spans="1:4" ht="12.75">
      <c r="A370" s="33"/>
      <c r="B370" s="33"/>
      <c r="C370" s="3"/>
      <c r="D370" s="16"/>
    </row>
    <row r="371" spans="1:5" ht="12.75">
      <c r="A371" s="7">
        <v>854</v>
      </c>
      <c r="B371" s="7"/>
      <c r="C371" s="7"/>
      <c r="D371" s="5" t="s">
        <v>39</v>
      </c>
      <c r="E371" s="99">
        <f>E372</f>
        <v>17649</v>
      </c>
    </row>
    <row r="372" spans="1:5" ht="12.75">
      <c r="A372" s="33"/>
      <c r="B372" s="33" t="s">
        <v>207</v>
      </c>
      <c r="C372" s="3"/>
      <c r="D372" s="16" t="s">
        <v>365</v>
      </c>
      <c r="E372" s="95">
        <f>E373</f>
        <v>17649</v>
      </c>
    </row>
    <row r="373" spans="1:5" ht="12.75">
      <c r="A373" s="33"/>
      <c r="B373" s="7"/>
      <c r="C373" s="6">
        <v>3240</v>
      </c>
      <c r="D373" t="s">
        <v>202</v>
      </c>
      <c r="E373" s="95">
        <v>17649</v>
      </c>
    </row>
    <row r="374" spans="1:5" ht="12.75">
      <c r="A374" s="33"/>
      <c r="B374" s="7"/>
      <c r="E374"/>
    </row>
    <row r="375" spans="1:5" ht="12.75">
      <c r="A375" s="33"/>
      <c r="B375" s="33"/>
      <c r="C375" s="3"/>
      <c r="D375" s="16"/>
      <c r="E375"/>
    </row>
    <row r="376" spans="1:5" ht="12.75">
      <c r="A376" s="33"/>
      <c r="B376" s="33"/>
      <c r="C376" s="3"/>
      <c r="D376" s="16"/>
      <c r="E376"/>
    </row>
    <row r="377" spans="1:5" ht="12.75">
      <c r="A377" s="33"/>
      <c r="B377" s="33"/>
      <c r="C377" s="3"/>
      <c r="D377" s="16"/>
      <c r="E377"/>
    </row>
    <row r="378" spans="1:4" ht="12.75">
      <c r="A378" s="33"/>
      <c r="B378" s="33"/>
      <c r="C378" s="3"/>
      <c r="D378" s="16"/>
    </row>
    <row r="379" spans="1:4" ht="12.75">
      <c r="A379" s="33"/>
      <c r="B379" s="33"/>
      <c r="C379" s="3"/>
      <c r="D379" s="16"/>
    </row>
    <row r="380" spans="1:4" ht="12.75">
      <c r="A380" s="33"/>
      <c r="B380" s="33"/>
      <c r="C380" s="3"/>
      <c r="D380" s="16"/>
    </row>
    <row r="381" spans="4:5" ht="12.75">
      <c r="D381" s="7" t="s">
        <v>17</v>
      </c>
      <c r="E381" s="95" t="s">
        <v>223</v>
      </c>
    </row>
    <row r="382" spans="4:5" ht="12.75">
      <c r="D382" s="7"/>
      <c r="E382" s="77" t="s">
        <v>465</v>
      </c>
    </row>
    <row r="383" spans="4:5" ht="12.75">
      <c r="D383" s="6" t="s">
        <v>106</v>
      </c>
      <c r="E383" s="77" t="s">
        <v>152</v>
      </c>
    </row>
    <row r="384" spans="4:5" ht="12.75">
      <c r="D384" s="6"/>
      <c r="E384" s="77" t="s">
        <v>466</v>
      </c>
    </row>
    <row r="385" spans="1:5" ht="12.75">
      <c r="A385" s="30" t="s">
        <v>18</v>
      </c>
      <c r="B385" s="31" t="s">
        <v>19</v>
      </c>
      <c r="C385" s="1"/>
      <c r="D385" s="1" t="s">
        <v>20</v>
      </c>
      <c r="E385" s="96" t="s">
        <v>402</v>
      </c>
    </row>
    <row r="386" spans="1:5" ht="12.75">
      <c r="A386" s="32" t="s">
        <v>46</v>
      </c>
      <c r="B386" s="32"/>
      <c r="C386" s="14"/>
      <c r="D386" s="26" t="s">
        <v>129</v>
      </c>
      <c r="E386" s="104">
        <f>E387+E390</f>
        <v>10108.06</v>
      </c>
    </row>
    <row r="387" spans="1:5" ht="12.75">
      <c r="A387" s="33"/>
      <c r="B387" s="33" t="s">
        <v>124</v>
      </c>
      <c r="C387" s="3"/>
      <c r="D387" s="16" t="s">
        <v>125</v>
      </c>
      <c r="E387" s="95">
        <f>E388</f>
        <v>1027</v>
      </c>
    </row>
    <row r="388" spans="1:5" ht="12.75">
      <c r="A388" s="33"/>
      <c r="B388" s="33"/>
      <c r="C388" s="3">
        <v>2850</v>
      </c>
      <c r="D388" s="16" t="s">
        <v>126</v>
      </c>
      <c r="E388" s="95">
        <v>1027</v>
      </c>
    </row>
    <row r="389" spans="1:4" ht="12.75">
      <c r="A389" s="33"/>
      <c r="B389" s="33"/>
      <c r="C389" s="3"/>
      <c r="D389" s="16" t="s">
        <v>127</v>
      </c>
    </row>
    <row r="390" spans="1:5" ht="12.75">
      <c r="A390" s="33"/>
      <c r="B390" s="33" t="s">
        <v>464</v>
      </c>
      <c r="C390" s="3"/>
      <c r="D390" s="16" t="s">
        <v>453</v>
      </c>
      <c r="E390" s="95">
        <f>SUM(E391:E392)</f>
        <v>9081.06</v>
      </c>
    </row>
    <row r="391" spans="1:5" ht="12.75">
      <c r="A391" s="33"/>
      <c r="B391" s="33"/>
      <c r="C391" s="6">
        <v>4210</v>
      </c>
      <c r="D391" s="2" t="s">
        <v>32</v>
      </c>
      <c r="E391" s="95">
        <v>178.06</v>
      </c>
    </row>
    <row r="392" spans="1:5" ht="12.75">
      <c r="A392" s="33"/>
      <c r="B392" s="33"/>
      <c r="C392" s="3">
        <v>4430</v>
      </c>
      <c r="D392" s="48" t="s">
        <v>188</v>
      </c>
      <c r="E392" s="95">
        <v>8903</v>
      </c>
    </row>
    <row r="393" spans="1:5" ht="12.75">
      <c r="A393" s="25" t="s">
        <v>50</v>
      </c>
      <c r="B393" s="32"/>
      <c r="C393" s="14"/>
      <c r="D393" s="41" t="s">
        <v>153</v>
      </c>
      <c r="E393" s="104">
        <f>E394</f>
        <v>13040</v>
      </c>
    </row>
    <row r="394" spans="1:5" ht="12.75">
      <c r="A394" s="32"/>
      <c r="B394" s="33" t="s">
        <v>56</v>
      </c>
      <c r="C394" s="3"/>
      <c r="D394" s="15" t="s">
        <v>57</v>
      </c>
      <c r="E394" s="105">
        <f>SUM(E395:E397)</f>
        <v>13040</v>
      </c>
    </row>
    <row r="395" spans="1:5" ht="12.75">
      <c r="A395" s="32"/>
      <c r="B395" s="33"/>
      <c r="C395" s="6">
        <v>4300</v>
      </c>
      <c r="D395" t="s">
        <v>35</v>
      </c>
      <c r="E395" s="105">
        <v>8400</v>
      </c>
    </row>
    <row r="396" spans="1:5" ht="12.75">
      <c r="A396" s="32"/>
      <c r="B396" s="33"/>
      <c r="C396" s="3">
        <v>4510</v>
      </c>
      <c r="D396" s="20" t="s">
        <v>206</v>
      </c>
      <c r="E396" s="105">
        <v>240</v>
      </c>
    </row>
    <row r="397" spans="1:5" ht="12.75">
      <c r="A397" s="32"/>
      <c r="B397" s="32"/>
      <c r="C397" s="3">
        <v>4610</v>
      </c>
      <c r="D397" s="16" t="s">
        <v>236</v>
      </c>
      <c r="E397" s="105">
        <v>4400</v>
      </c>
    </row>
    <row r="398" spans="1:5" ht="12.75">
      <c r="A398" s="39" t="s">
        <v>107</v>
      </c>
      <c r="B398" s="39"/>
      <c r="C398" s="7"/>
      <c r="D398" s="5" t="s">
        <v>108</v>
      </c>
      <c r="E398" s="97">
        <f>SUM(E401:E403)</f>
        <v>640000</v>
      </c>
    </row>
    <row r="399" spans="1:5" ht="12.75">
      <c r="A399" s="34"/>
      <c r="B399" s="34" t="s">
        <v>110</v>
      </c>
      <c r="D399" t="s">
        <v>111</v>
      </c>
      <c r="E399" s="95">
        <f>SUM(E403:E403)</f>
        <v>633850</v>
      </c>
    </row>
    <row r="400" spans="1:4" ht="12.75">
      <c r="A400" s="34"/>
      <c r="B400" s="34"/>
      <c r="D400" t="s">
        <v>112</v>
      </c>
    </row>
    <row r="401" spans="1:5" ht="12.75">
      <c r="A401" s="34"/>
      <c r="B401" s="34"/>
      <c r="C401" s="6">
        <v>8090</v>
      </c>
      <c r="D401" t="s">
        <v>437</v>
      </c>
      <c r="E401" s="95">
        <v>6150</v>
      </c>
    </row>
    <row r="402" spans="1:4" ht="12.75">
      <c r="A402" s="34"/>
      <c r="B402" s="34"/>
      <c r="D402" t="s">
        <v>438</v>
      </c>
    </row>
    <row r="403" spans="1:5" ht="12.75">
      <c r="A403" s="34"/>
      <c r="B403" s="34"/>
      <c r="C403" s="6">
        <v>8110</v>
      </c>
      <c r="D403" t="s">
        <v>250</v>
      </c>
      <c r="E403" s="95">
        <v>633850</v>
      </c>
    </row>
    <row r="404" spans="1:4" ht="12.75">
      <c r="A404" s="34"/>
      <c r="B404" s="34"/>
      <c r="D404" t="s">
        <v>251</v>
      </c>
    </row>
    <row r="405" spans="1:4" ht="12.75">
      <c r="A405" s="34"/>
      <c r="B405" s="34"/>
      <c r="D405" t="s">
        <v>252</v>
      </c>
    </row>
    <row r="406" spans="1:5" ht="12.75">
      <c r="A406" s="39" t="s">
        <v>113</v>
      </c>
      <c r="B406" s="39"/>
      <c r="C406" s="7"/>
      <c r="D406" s="5" t="s">
        <v>114</v>
      </c>
      <c r="E406" s="97">
        <f>SUM(+E407+E410)</f>
        <v>1060000</v>
      </c>
    </row>
    <row r="407" spans="1:5" ht="12.75">
      <c r="A407" s="34"/>
      <c r="B407" s="34" t="s">
        <v>109</v>
      </c>
      <c r="D407" t="s">
        <v>118</v>
      </c>
      <c r="E407" s="95">
        <f>SUM(E408:E409)</f>
        <v>110000</v>
      </c>
    </row>
    <row r="408" spans="1:5" ht="12.75">
      <c r="A408" s="34"/>
      <c r="B408" s="34"/>
      <c r="C408" s="6">
        <v>4300</v>
      </c>
      <c r="D408" t="s">
        <v>35</v>
      </c>
      <c r="E408" s="95">
        <v>20000</v>
      </c>
    </row>
    <row r="409" spans="1:5" ht="12.75">
      <c r="A409" s="34"/>
      <c r="B409" s="34"/>
      <c r="C409" s="6">
        <v>4530</v>
      </c>
      <c r="D409" t="s">
        <v>219</v>
      </c>
      <c r="E409" s="95">
        <v>90000</v>
      </c>
    </row>
    <row r="410" spans="1:5" ht="12.75">
      <c r="A410" s="34"/>
      <c r="B410" s="34" t="s">
        <v>115</v>
      </c>
      <c r="D410" t="s">
        <v>116</v>
      </c>
      <c r="E410" s="95">
        <f>SUM(E411:E412)</f>
        <v>950000</v>
      </c>
    </row>
    <row r="411" spans="1:5" ht="12.75">
      <c r="A411" s="34"/>
      <c r="B411" s="34"/>
      <c r="C411" s="6">
        <v>4810</v>
      </c>
      <c r="D411" t="s">
        <v>117</v>
      </c>
      <c r="E411" s="95">
        <v>750000</v>
      </c>
    </row>
    <row r="412" spans="1:5" ht="12.75">
      <c r="A412" s="34"/>
      <c r="B412" s="34"/>
      <c r="C412" s="6">
        <v>6800</v>
      </c>
      <c r="D412" t="s">
        <v>295</v>
      </c>
      <c r="E412" s="95">
        <v>200000</v>
      </c>
    </row>
    <row r="413" spans="1:5" ht="12.75">
      <c r="A413" s="71" t="s">
        <v>181</v>
      </c>
      <c r="B413" s="71"/>
      <c r="C413" s="59"/>
      <c r="D413" s="58" t="s">
        <v>179</v>
      </c>
      <c r="E413" s="99">
        <f>+E430+E414+E423</f>
        <v>26000</v>
      </c>
    </row>
    <row r="414" spans="1:5" s="74" customFormat="1" ht="12.75">
      <c r="A414" s="120"/>
      <c r="B414" s="75">
        <v>85213</v>
      </c>
      <c r="C414" s="75"/>
      <c r="D414" s="74" t="s">
        <v>120</v>
      </c>
      <c r="E414" s="106">
        <f>E419</f>
        <v>2500</v>
      </c>
    </row>
    <row r="415" spans="1:5" s="74" customFormat="1" ht="12.75">
      <c r="A415" s="120"/>
      <c r="B415" s="75"/>
      <c r="C415" s="75"/>
      <c r="D415" s="74" t="s">
        <v>264</v>
      </c>
      <c r="E415" s="106"/>
    </row>
    <row r="416" spans="1:5" s="74" customFormat="1" ht="12.75">
      <c r="A416" s="120"/>
      <c r="B416" s="75"/>
      <c r="C416" s="75"/>
      <c r="D416" s="74" t="s">
        <v>265</v>
      </c>
      <c r="E416" s="106"/>
    </row>
    <row r="417" spans="1:5" s="74" customFormat="1" ht="12.75">
      <c r="A417" s="120"/>
      <c r="B417" s="75"/>
      <c r="C417" s="75"/>
      <c r="D417" s="74" t="s">
        <v>267</v>
      </c>
      <c r="E417" s="106"/>
    </row>
    <row r="418" spans="1:5" s="74" customFormat="1" ht="12.75">
      <c r="A418" s="120"/>
      <c r="B418" s="75"/>
      <c r="C418" s="75"/>
      <c r="D418" s="74" t="s">
        <v>266</v>
      </c>
      <c r="E418" s="106"/>
    </row>
    <row r="419" spans="1:5" ht="12.75">
      <c r="A419" s="71"/>
      <c r="B419" s="59"/>
      <c r="C419" s="3">
        <v>2910</v>
      </c>
      <c r="D419" s="16" t="s">
        <v>277</v>
      </c>
      <c r="E419" s="106">
        <v>2500</v>
      </c>
    </row>
    <row r="420" spans="1:5" ht="12.75">
      <c r="A420" s="71"/>
      <c r="B420" s="59"/>
      <c r="C420" s="3"/>
      <c r="D420" s="16" t="s">
        <v>278</v>
      </c>
      <c r="E420" s="99"/>
    </row>
    <row r="421" spans="1:5" ht="12.75">
      <c r="A421" s="71"/>
      <c r="B421" s="59"/>
      <c r="C421" s="3"/>
      <c r="D421" s="16" t="s">
        <v>279</v>
      </c>
      <c r="E421" s="99"/>
    </row>
    <row r="422" spans="1:5" ht="12.75">
      <c r="A422" s="71"/>
      <c r="B422" s="59"/>
      <c r="C422" s="3"/>
      <c r="D422" s="16" t="s">
        <v>388</v>
      </c>
      <c r="E422" s="99"/>
    </row>
    <row r="423" spans="1:5" ht="12.75">
      <c r="A423" s="71"/>
      <c r="B423" s="6">
        <v>85214</v>
      </c>
      <c r="D423" t="s">
        <v>245</v>
      </c>
      <c r="E423" s="106">
        <f>E425</f>
        <v>4500</v>
      </c>
    </row>
    <row r="424" spans="1:5" ht="12.75">
      <c r="A424" s="71"/>
      <c r="B424" s="6"/>
      <c r="D424" t="s">
        <v>208</v>
      </c>
      <c r="E424" s="106"/>
    </row>
    <row r="425" spans="1:5" ht="12.75">
      <c r="A425" s="71"/>
      <c r="B425" s="59"/>
      <c r="C425" s="3">
        <v>2910</v>
      </c>
      <c r="D425" s="16" t="s">
        <v>277</v>
      </c>
      <c r="E425" s="106">
        <v>4500</v>
      </c>
    </row>
    <row r="426" spans="1:5" ht="12.75">
      <c r="A426" s="71"/>
      <c r="B426" s="59"/>
      <c r="C426" s="3"/>
      <c r="D426" s="16" t="s">
        <v>278</v>
      </c>
      <c r="E426" s="99"/>
    </row>
    <row r="427" spans="1:5" ht="12.75">
      <c r="A427" s="71"/>
      <c r="B427" s="59"/>
      <c r="C427" s="3"/>
      <c r="D427" s="16" t="s">
        <v>279</v>
      </c>
      <c r="E427" s="99"/>
    </row>
    <row r="428" spans="1:5" ht="12.75">
      <c r="A428" s="71"/>
      <c r="B428" s="59"/>
      <c r="C428" s="3"/>
      <c r="D428" s="16" t="s">
        <v>280</v>
      </c>
      <c r="E428" s="99"/>
    </row>
    <row r="429" spans="1:5" ht="12.75">
      <c r="A429" s="71"/>
      <c r="B429" s="59"/>
      <c r="C429" s="3"/>
      <c r="D429" s="16" t="s">
        <v>275</v>
      </c>
      <c r="E429" s="99"/>
    </row>
    <row r="430" spans="1:5" ht="12.75">
      <c r="A430" s="34"/>
      <c r="B430" s="34" t="s">
        <v>305</v>
      </c>
      <c r="D430" s="68" t="s">
        <v>248</v>
      </c>
      <c r="E430" s="95">
        <f>E431</f>
        <v>19000</v>
      </c>
    </row>
    <row r="431" spans="1:5" ht="12.75">
      <c r="A431" s="34"/>
      <c r="B431" s="34"/>
      <c r="C431" s="3">
        <v>2910</v>
      </c>
      <c r="D431" s="16" t="s">
        <v>277</v>
      </c>
      <c r="E431" s="95">
        <v>19000</v>
      </c>
    </row>
    <row r="432" spans="1:4" ht="12.75">
      <c r="A432" s="34"/>
      <c r="B432" s="34"/>
      <c r="C432" s="3"/>
      <c r="D432" s="16" t="s">
        <v>278</v>
      </c>
    </row>
    <row r="433" spans="1:4" ht="12.75">
      <c r="A433" s="34"/>
      <c r="B433" s="34"/>
      <c r="C433" s="3"/>
      <c r="D433" s="16" t="s">
        <v>279</v>
      </c>
    </row>
    <row r="434" spans="1:4" ht="12.75">
      <c r="A434" s="34"/>
      <c r="B434" s="34"/>
      <c r="C434" s="3"/>
      <c r="D434" s="16" t="s">
        <v>280</v>
      </c>
    </row>
    <row r="435" spans="1:5" ht="12.75">
      <c r="A435" s="34"/>
      <c r="B435" s="34"/>
      <c r="C435" s="3"/>
      <c r="D435" s="16" t="s">
        <v>275</v>
      </c>
      <c r="E435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pane xSplit="6150" topLeftCell="A1" activePane="topLeft" state="split"/>
      <selection pane="topLeft" activeCell="D807" sqref="D807"/>
      <selection pane="topRight"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07" sqref="D807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2021-05-10T07:03:50Z</cp:lastPrinted>
  <dcterms:created xsi:type="dcterms:W3CDTF">2014-09-04T08:28:49Z</dcterms:created>
  <dcterms:modified xsi:type="dcterms:W3CDTF">2021-05-19T07:57:07Z</dcterms:modified>
  <cp:category/>
  <cp:version/>
  <cp:contentType/>
  <cp:contentStatus/>
</cp:coreProperties>
</file>